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530" windowHeight="7905" activeTab="0"/>
  </bookViews>
  <sheets>
    <sheet name="０８年秋の鬼四レース結果" sheetId="1" r:id="rId1"/>
    <sheet name="レース結果OYC Rating2008" sheetId="2" r:id="rId2"/>
    <sheet name="レース結果スポーツカップ" sheetId="3" r:id="rId3"/>
    <sheet name="ﾚｰﾃｨﾝｸﾞ計算書 (TSF)" sheetId="4" r:id="rId4"/>
    <sheet name="レーティング計算書（OYC　Rating2008)" sheetId="5" r:id="rId5"/>
  </sheets>
  <definedNames>
    <definedName name="_xlnm.Print_Area" localSheetId="3">'ﾚｰﾃｨﾝｸﾞ計算書 (TSF)'!$A$1:$R$42</definedName>
    <definedName name="_xlnm.Print_Area" localSheetId="4">'レーティング計算書（OYC　Rating2008)'!$A$1:$V$47</definedName>
    <definedName name="_xlnm.Print_Titles" localSheetId="3">'ﾚｰﾃｨﾝｸﾞ計算書 (TSF)'!$4:$4</definedName>
    <definedName name="_xlnm.Print_Titles" localSheetId="4">'レーティング計算書（OYC　Rating2008)'!$4:$4</definedName>
  </definedNames>
  <calcPr fullCalcOnLoad="1"/>
</workbook>
</file>

<file path=xl/sharedStrings.xml><?xml version="1.0" encoding="utf-8"?>
<sst xmlns="http://schemas.openxmlformats.org/spreadsheetml/2006/main" count="869" uniqueCount="346">
  <si>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</si>
  <si>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</si>
  <si>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</si>
  <si>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</si>
  <si>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</si>
  <si>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</si>
  <si>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</si>
  <si>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</si>
  <si>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</si>
  <si>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</si>
  <si>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</si>
  <si>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</si>
  <si>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</si>
  <si>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</si>
  <si>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</si>
  <si>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</si>
  <si>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</si>
  <si>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</si>
  <si>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</si>
  <si>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</si>
  <si>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</si>
  <si>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</si>
  <si>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</si>
  <si>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</si>
  <si>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</si>
  <si>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</si>
  <si>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</si>
  <si>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</si>
  <si>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</si>
  <si>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</si>
  <si>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</si>
  <si>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</si>
  <si>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</si>
  <si>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</si>
  <si>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</si>
  <si>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</si>
  <si>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</si>
  <si>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</si>
  <si>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</si>
  <si>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</si>
  <si>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</si>
  <si>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</si>
  <si>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</si>
  <si>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</si>
  <si>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</si>
  <si>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</si>
  <si>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</si>
  <si>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</si>
  <si>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</si>
  <si>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</si>
  <si>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</si>
  <si>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HIBISCUS-III</t>
  </si>
  <si>
    <t>swing-34</t>
  </si>
  <si>
    <t>白砂-V</t>
  </si>
  <si>
    <t>アルバトロス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</si>
  <si>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</si>
  <si>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</si>
  <si>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</si>
  <si>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</si>
  <si>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</si>
  <si>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</si>
  <si>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</si>
  <si>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</si>
  <si>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</si>
  <si>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</si>
  <si>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</si>
  <si>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</si>
  <si>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</si>
  <si>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</si>
  <si>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</si>
  <si>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</si>
  <si>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</si>
  <si>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</si>
  <si>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</si>
  <si>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</si>
  <si>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</si>
  <si>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</si>
  <si>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</si>
  <si>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</si>
  <si>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</si>
  <si>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</si>
  <si>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</si>
  <si>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</si>
  <si>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</si>
  <si>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</si>
  <si>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</si>
  <si>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</si>
  <si>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</si>
  <si>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</si>
  <si>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</si>
  <si>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</si>
  <si>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</si>
  <si>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</si>
  <si>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881</t>
  </si>
  <si>
    <t>1515</t>
  </si>
  <si>
    <t>1859</t>
  </si>
  <si>
    <t>3256</t>
  </si>
  <si>
    <t>4167</t>
  </si>
  <si>
    <t>Sail.No</t>
  </si>
  <si>
    <t>855</t>
  </si>
  <si>
    <t>4067</t>
  </si>
  <si>
    <t>1993</t>
  </si>
  <si>
    <t>1010</t>
  </si>
  <si>
    <t>2835</t>
  </si>
  <si>
    <t>Q-0</t>
  </si>
  <si>
    <t>2321</t>
  </si>
  <si>
    <t>3602</t>
  </si>
  <si>
    <t>3568</t>
  </si>
  <si>
    <t>4983</t>
  </si>
  <si>
    <t>0210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</si>
  <si>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</si>
  <si>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</si>
  <si>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</si>
  <si>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</si>
  <si>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</si>
  <si>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</si>
  <si>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</si>
  <si>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</si>
  <si>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</si>
  <si>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</si>
  <si>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</si>
  <si>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</si>
  <si>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</si>
  <si>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</si>
  <si>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</si>
  <si>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</si>
  <si>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</si>
  <si>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</si>
  <si>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1987</t>
  </si>
  <si>
    <t>2762</t>
  </si>
  <si>
    <t>6060</t>
  </si>
  <si>
    <t>SCOTCH TIME</t>
  </si>
  <si>
    <t>ＭＩＳＴＲＡＬ４</t>
  </si>
  <si>
    <t>美州</t>
  </si>
  <si>
    <t>1987</t>
  </si>
  <si>
    <t>nis-30(sold3p)</t>
  </si>
  <si>
    <t>3903</t>
  </si>
  <si>
    <t>K,DoragonⅡ</t>
  </si>
  <si>
    <t>4135</t>
  </si>
  <si>
    <t>Feeling286</t>
  </si>
  <si>
    <t>ファルコン</t>
  </si>
  <si>
    <t>Jannu　Selection37</t>
  </si>
  <si>
    <t>志摩</t>
  </si>
  <si>
    <t>Arpege30</t>
  </si>
  <si>
    <t>3913</t>
  </si>
  <si>
    <t>レーティング計算表(OYC　Rating2008）</t>
  </si>
  <si>
    <t>yamaha30sⅡ</t>
  </si>
  <si>
    <t>JST314</t>
  </si>
  <si>
    <t>JST250</t>
  </si>
  <si>
    <t>JST374</t>
  </si>
  <si>
    <t>3226</t>
  </si>
  <si>
    <t>yokoyama29</t>
  </si>
  <si>
    <t>ＭＩＳＴＲＡＬ４</t>
  </si>
  <si>
    <t>SATA III</t>
  </si>
  <si>
    <t>joylack26 P:B</t>
  </si>
  <si>
    <t>yamaha30sⅡ</t>
  </si>
  <si>
    <t>2321</t>
  </si>
  <si>
    <t>3602</t>
  </si>
  <si>
    <t>3568</t>
  </si>
  <si>
    <t>0210</t>
  </si>
  <si>
    <t>4167</t>
  </si>
  <si>
    <t>2762</t>
  </si>
  <si>
    <t>ＭＩＳＴＲＡＬ４</t>
  </si>
  <si>
    <t>SATA III</t>
  </si>
  <si>
    <t>JST314</t>
  </si>
  <si>
    <t>joylack26 P:B</t>
  </si>
  <si>
    <t>3226</t>
  </si>
  <si>
    <t>yamaha30sⅡ</t>
  </si>
  <si>
    <t>250</t>
  </si>
  <si>
    <t>3147</t>
  </si>
  <si>
    <t>ＹＹＣ2008年度１０月</t>
  </si>
  <si>
    <t>鬼四レース結果</t>
  </si>
  <si>
    <t>コミッテｰ艇：</t>
  </si>
  <si>
    <t>スタート（霞一文字南）→コスモ→潮流ブイ→フィニッシュ（霞一文字南）</t>
  </si>
  <si>
    <t>成績</t>
  </si>
  <si>
    <t>童夢</t>
  </si>
  <si>
    <t>ＪＰＮ2356</t>
  </si>
  <si>
    <t>3602</t>
  </si>
  <si>
    <t xml:space="preserve">赤とんぼ　Ⅲ </t>
  </si>
  <si>
    <t>ＪＰＮ5855</t>
  </si>
  <si>
    <t>ヤマハ31Ｓ</t>
  </si>
  <si>
    <t>ＭＩＳＴＲＡＬ４</t>
  </si>
  <si>
    <t>2321</t>
  </si>
  <si>
    <t>弥次喜多</t>
  </si>
  <si>
    <t>ＪＰＮ5057</t>
  </si>
  <si>
    <t>エリオット935</t>
  </si>
  <si>
    <t>SATA III</t>
  </si>
  <si>
    <t>JST314</t>
  </si>
  <si>
    <t>joylack26 P:B</t>
  </si>
  <si>
    <t>250</t>
  </si>
  <si>
    <t>yokoyama29</t>
  </si>
  <si>
    <t>3568</t>
  </si>
  <si>
    <t>ハリマオ</t>
  </si>
  <si>
    <t>ＪＰＮ4601</t>
  </si>
  <si>
    <t>スイング34</t>
  </si>
  <si>
    <t>CooCooSmile</t>
  </si>
  <si>
    <t>6060</t>
  </si>
  <si>
    <t>Dehler34</t>
  </si>
  <si>
    <t>2762</t>
  </si>
  <si>
    <t>yamaha30sⅡ</t>
  </si>
  <si>
    <t>ＲＥＴ</t>
  </si>
  <si>
    <t>スーパーウイング</t>
  </si>
  <si>
    <t>ＪＳＴ223</t>
  </si>
  <si>
    <t>ヤマハ25ＭＬ</t>
  </si>
  <si>
    <t>ＹＹＣレーティング</t>
  </si>
  <si>
    <t>艇名</t>
  </si>
  <si>
    <t>Sail.No</t>
  </si>
  <si>
    <t>弥次喜多</t>
  </si>
  <si>
    <t>ＪＰＮ5057</t>
  </si>
  <si>
    <t>エリオット935</t>
  </si>
  <si>
    <t>冨羊</t>
  </si>
  <si>
    <t>ＪＰＮ5677</t>
  </si>
  <si>
    <t>Ｊ/Ｖ9.6ＣＲ</t>
  </si>
  <si>
    <t>シルバーウエーブ</t>
  </si>
  <si>
    <t>（ＪＳＴ620）</t>
  </si>
  <si>
    <t>カンター30Ｃ</t>
  </si>
  <si>
    <t>ロングビーチ</t>
  </si>
  <si>
    <t>ＪＰＮ4975</t>
  </si>
  <si>
    <t>ジャヌー39</t>
  </si>
  <si>
    <t>ＪＰＮ4601</t>
  </si>
  <si>
    <t>スイング34</t>
  </si>
  <si>
    <t xml:space="preserve">赤とんぼ　Ⅲ </t>
  </si>
  <si>
    <t>ＪＰＮ5855</t>
  </si>
  <si>
    <t>ヤマハ31Ｓ</t>
  </si>
  <si>
    <t>Mrスターボード</t>
  </si>
  <si>
    <t>ＪＳＴ852</t>
  </si>
  <si>
    <t>マニャーナ</t>
  </si>
  <si>
    <t>ＪＰＮ4045</t>
  </si>
  <si>
    <t>ﾍﾞﾈﾃｩｰﾌｧｽﾄ35S5</t>
  </si>
  <si>
    <t>ナイブ</t>
  </si>
  <si>
    <t>ＪＳＴ327</t>
  </si>
  <si>
    <t>メルゲス24</t>
  </si>
  <si>
    <t>ブルー</t>
  </si>
  <si>
    <t>ＪＳＴ623</t>
  </si>
  <si>
    <t>ヨコヤマ33</t>
  </si>
  <si>
    <t>ゴロンドミナス</t>
  </si>
  <si>
    <t>ＪＳＴ231</t>
  </si>
  <si>
    <t>ヨコヤマ32</t>
  </si>
  <si>
    <t>ヤマハ30ＳⅡ</t>
  </si>
  <si>
    <t>ＮＯＡＨ Ⅴ</t>
  </si>
  <si>
    <t>ＪＳＴ714</t>
  </si>
  <si>
    <t>ヤマハ30Ｓ</t>
  </si>
  <si>
    <t>あっぷさん　２</t>
  </si>
  <si>
    <t>ＪＳＴ424</t>
  </si>
  <si>
    <t>ジャクポット29</t>
  </si>
  <si>
    <t>松風</t>
  </si>
  <si>
    <t>ＪＳＴ729</t>
  </si>
  <si>
    <t>オカザキ31</t>
  </si>
  <si>
    <t>プロパックス</t>
  </si>
  <si>
    <t>ＪＳＴ260</t>
  </si>
  <si>
    <t>波飛行</t>
  </si>
  <si>
    <t>------</t>
  </si>
  <si>
    <r>
      <t>ヨコヤマ2</t>
    </r>
    <r>
      <rPr>
        <sz val="11"/>
        <rFont val="ＭＳ Ｐゴシック"/>
        <family val="3"/>
      </rPr>
      <t>2</t>
    </r>
  </si>
  <si>
    <t>ロードス</t>
  </si>
  <si>
    <t>ＪＳＴ943</t>
  </si>
  <si>
    <t>ヤマハ26S</t>
  </si>
  <si>
    <t>ミッキーマウス</t>
  </si>
  <si>
    <t>ＪＳＴ989</t>
  </si>
  <si>
    <t>也保</t>
  </si>
  <si>
    <t>ＪＳＴ224</t>
  </si>
  <si>
    <t>ヤマハ26Ｃ</t>
  </si>
  <si>
    <t>スーパーウイング</t>
  </si>
  <si>
    <t>ＪＳＴ223</t>
  </si>
  <si>
    <t>ヤマハ25ＭＬ</t>
  </si>
  <si>
    <t>カデット</t>
  </si>
  <si>
    <t>ＪＳＴ226</t>
  </si>
  <si>
    <t>ソレイル・ルボン</t>
  </si>
  <si>
    <t>オリオン</t>
  </si>
  <si>
    <t>ＪＳＴ222</t>
  </si>
  <si>
    <t>ヤマハ25Ⅰ</t>
  </si>
  <si>
    <t>ｋｏｓｏｄｅ</t>
  </si>
  <si>
    <t>マイガール</t>
  </si>
  <si>
    <r>
      <t>ヤマハM</t>
    </r>
    <r>
      <rPr>
        <sz val="11"/>
        <rFont val="ＭＳ Ｐゴシック"/>
        <family val="3"/>
      </rPr>
      <t>S24</t>
    </r>
  </si>
  <si>
    <t>ｷｬﾝﾃﾞｨ-ｷｬﾝﾃﾞｨｰ</t>
  </si>
  <si>
    <t>ブルースター</t>
  </si>
  <si>
    <t>ｴｸﾒﾄﾞﾒｰﾙ26</t>
  </si>
  <si>
    <t>ＯＹＣレーティング</t>
  </si>
  <si>
    <t>SCOTCH TIME</t>
  </si>
  <si>
    <t>855</t>
  </si>
  <si>
    <t>3749</t>
  </si>
  <si>
    <t>4067</t>
  </si>
  <si>
    <t>swing-28 P:B</t>
  </si>
  <si>
    <t>1993</t>
  </si>
  <si>
    <t>1010</t>
  </si>
  <si>
    <t>SEA HOURSE</t>
  </si>
  <si>
    <t>yamaha-26c(solid2p)</t>
  </si>
  <si>
    <t>はやぶさ</t>
  </si>
  <si>
    <t>2835</t>
  </si>
  <si>
    <t>arica27</t>
  </si>
  <si>
    <t>Q-0</t>
  </si>
  <si>
    <t>Yamaha31ex</t>
  </si>
  <si>
    <t>250</t>
  </si>
  <si>
    <t>yokoyama29</t>
  </si>
  <si>
    <t>6160</t>
  </si>
  <si>
    <t>seam31II</t>
  </si>
  <si>
    <t>K,DoragonⅡ</t>
  </si>
  <si>
    <t>4135</t>
  </si>
  <si>
    <t>Feeling286</t>
  </si>
  <si>
    <t>ＭＩＳＴＲＡＬ４</t>
  </si>
  <si>
    <t>2321</t>
  </si>
  <si>
    <t>3602</t>
  </si>
  <si>
    <t>3568</t>
  </si>
  <si>
    <t>3903</t>
  </si>
  <si>
    <t>Frendship32α</t>
  </si>
  <si>
    <t>4983</t>
  </si>
  <si>
    <t>1515</t>
  </si>
  <si>
    <t>0210</t>
  </si>
  <si>
    <t>777</t>
  </si>
  <si>
    <t>scotch-30(solid3p)</t>
  </si>
  <si>
    <t>881</t>
  </si>
  <si>
    <t>SATA III</t>
  </si>
  <si>
    <t>JST314</t>
  </si>
  <si>
    <t>joylack26 P:B</t>
  </si>
  <si>
    <t>1859</t>
  </si>
  <si>
    <t>3256</t>
  </si>
  <si>
    <t>4167</t>
  </si>
  <si>
    <t>CooCooSmile</t>
  </si>
  <si>
    <t>6060</t>
  </si>
  <si>
    <t>Dehler34</t>
  </si>
  <si>
    <t>2762</t>
  </si>
  <si>
    <t>yamaha30sⅡ</t>
  </si>
  <si>
    <t>1987</t>
  </si>
  <si>
    <t>2092</t>
  </si>
  <si>
    <t>3913</t>
  </si>
  <si>
    <t>ファルコン</t>
  </si>
  <si>
    <t>Jannu　Selection37</t>
  </si>
  <si>
    <t>Arpege30</t>
  </si>
  <si>
    <t>よねきゅうすぷりっと</t>
  </si>
  <si>
    <t>コース：</t>
  </si>
  <si>
    <t>Sail.No</t>
  </si>
  <si>
    <t>4167</t>
  </si>
  <si>
    <t>ヤマハ30ＳⅡ</t>
  </si>
  <si>
    <t>0210</t>
  </si>
  <si>
    <t>Mrスターボード</t>
  </si>
  <si>
    <t>ＪＳＴ852</t>
  </si>
  <si>
    <t>RET</t>
  </si>
  <si>
    <t>RET</t>
  </si>
  <si>
    <t>CooCooSmile</t>
  </si>
  <si>
    <t>Dehler34</t>
  </si>
  <si>
    <t>CooCooSmile</t>
  </si>
  <si>
    <t>6060</t>
  </si>
  <si>
    <t>Dehler34</t>
  </si>
  <si>
    <t>RET</t>
  </si>
  <si>
    <t>着順</t>
  </si>
  <si>
    <t>08/10月ポイントレース成績(OYC　Rating2008）</t>
  </si>
  <si>
    <t>08/10月ポイントレース成績（OYCｽﾎﾟｰﾂｶｯﾌﾟ）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</si>
</sst>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Border="1" applyAlignment="1">
      <alignment/>
    </xf>
    <xf numFmtId="0" fontId="0" fillId="0" borderId="26" xfId="0" applyBorder="1" applyAlignment="1">
      <alignment/>
    </xf>
    <xf numFmtId="177" fontId="0" fillId="0" borderId="2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5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Border="1" applyAlignment="1">
      <alignment/>
    </xf>
    <xf numFmtId="9" fontId="0" fillId="5" borderId="2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9" fontId="0" fillId="2" borderId="29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4" borderId="5" xfId="0" applyFill="1" applyBorder="1" applyAlignment="1">
      <alignment/>
    </xf>
    <xf numFmtId="9" fontId="0" fillId="5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2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23" xfId="0" applyFill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Fill="1" applyAlignment="1">
      <alignment/>
    </xf>
    <xf numFmtId="9" fontId="0" fillId="2" borderId="25" xfId="0" applyNumberFormat="1" applyFill="1" applyBorder="1" applyAlignment="1">
      <alignment/>
    </xf>
    <xf numFmtId="184" fontId="0" fillId="0" borderId="34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NumberFormat="1" applyBorder="1" applyAlignment="1">
      <alignment horizontal="center"/>
    </xf>
    <xf numFmtId="177" fontId="0" fillId="0" borderId="36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35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37" xfId="0" applyFont="1" applyBorder="1" applyAlignment="1">
      <alignment/>
    </xf>
    <xf numFmtId="0" fontId="0" fillId="0" borderId="38" xfId="0" applyBorder="1" applyAlignment="1">
      <alignment/>
    </xf>
    <xf numFmtId="49" fontId="0" fillId="0" borderId="38" xfId="0" applyNumberFormat="1" applyBorder="1" applyAlignment="1">
      <alignment horizontal="center"/>
    </xf>
    <xf numFmtId="176" fontId="0" fillId="0" borderId="38" xfId="0" applyNumberFormat="1" applyBorder="1" applyAlignment="1">
      <alignment/>
    </xf>
    <xf numFmtId="177" fontId="0" fillId="0" borderId="38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9" xfId="0" applyNumberFormat="1" applyBorder="1" applyAlignment="1">
      <alignment/>
    </xf>
    <xf numFmtId="0" fontId="7" fillId="0" borderId="40" xfId="0" applyFont="1" applyBorder="1" applyAlignment="1">
      <alignment/>
    </xf>
    <xf numFmtId="0" fontId="8" fillId="0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176" fontId="8" fillId="0" borderId="14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178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78" fontId="8" fillId="0" borderId="12" xfId="0" applyNumberFormat="1" applyFont="1" applyBorder="1" applyAlignment="1">
      <alignment/>
    </xf>
    <xf numFmtId="1" fontId="8" fillId="2" borderId="4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1" fontId="8" fillId="2" borderId="14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76" fontId="8" fillId="0" borderId="41" xfId="0" applyNumberFormat="1" applyFont="1" applyBorder="1" applyAlignment="1">
      <alignment/>
    </xf>
    <xf numFmtId="177" fontId="8" fillId="0" borderId="15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5" xfId="0" applyFont="1" applyBorder="1" applyAlignment="1">
      <alignment/>
    </xf>
    <xf numFmtId="178" fontId="8" fillId="0" borderId="4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8" fillId="0" borderId="23" xfId="0" applyFont="1" applyBorder="1" applyAlignment="1">
      <alignment/>
    </xf>
    <xf numFmtId="1" fontId="8" fillId="2" borderId="43" xfId="0" applyNumberFormat="1" applyFont="1" applyFill="1" applyBorder="1" applyAlignment="1">
      <alignment/>
    </xf>
    <xf numFmtId="176" fontId="8" fillId="0" borderId="24" xfId="0" applyNumberFormat="1" applyFont="1" applyBorder="1" applyAlignment="1">
      <alignment/>
    </xf>
    <xf numFmtId="177" fontId="8" fillId="0" borderId="23" xfId="0" applyNumberFormat="1" applyFont="1" applyBorder="1" applyAlignment="1">
      <alignment/>
    </xf>
    <xf numFmtId="176" fontId="8" fillId="0" borderId="23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178" fontId="8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44" xfId="0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 quotePrefix="1">
      <alignment/>
    </xf>
    <xf numFmtId="0" fontId="0" fillId="0" borderId="9" xfId="0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" fontId="7" fillId="2" borderId="3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7" xfId="0" applyFont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" fontId="7" fillId="2" borderId="49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0" xfId="0" applyFont="1" applyBorder="1" applyAlignment="1">
      <alignment/>
    </xf>
    <xf numFmtId="1" fontId="7" fillId="2" borderId="11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0" fillId="0" borderId="17" xfId="0" applyFont="1" applyBorder="1" applyAlignment="1" quotePrefix="1">
      <alignment/>
    </xf>
    <xf numFmtId="0" fontId="0" fillId="0" borderId="5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4" xfId="0" applyFont="1" applyBorder="1" applyAlignment="1" quotePrefix="1">
      <alignment/>
    </xf>
    <xf numFmtId="0" fontId="7" fillId="0" borderId="56" xfId="0" applyFont="1" applyBorder="1" applyAlignment="1" quotePrefix="1">
      <alignment/>
    </xf>
    <xf numFmtId="0" fontId="0" fillId="0" borderId="4" xfId="0" applyFont="1" applyBorder="1" applyAlignment="1" quotePrefix="1">
      <alignment/>
    </xf>
    <xf numFmtId="0" fontId="7" fillId="0" borderId="18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" xfId="0" applyFont="1" applyBorder="1" applyAlignment="1" quotePrefix="1">
      <alignment/>
    </xf>
    <xf numFmtId="0" fontId="7" fillId="0" borderId="17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57" xfId="0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58" xfId="0" applyFon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6" fontId="0" fillId="0" borderId="5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shrinkToFit="1"/>
    </xf>
    <xf numFmtId="49" fontId="0" fillId="0" borderId="17" xfId="0" applyNumberFormat="1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17" xfId="0" applyFill="1" applyBorder="1" applyAlignment="1">
      <alignment shrinkToFit="1"/>
    </xf>
    <xf numFmtId="176" fontId="0" fillId="0" borderId="51" xfId="0" applyNumberFormat="1" applyFont="1" applyFill="1" applyBorder="1" applyAlignment="1">
      <alignment shrinkToFit="1"/>
    </xf>
    <xf numFmtId="0" fontId="0" fillId="0" borderId="51" xfId="0" applyFont="1" applyFill="1" applyBorder="1" applyAlignment="1">
      <alignment horizontal="left" shrinkToFit="1"/>
    </xf>
    <xf numFmtId="0" fontId="0" fillId="0" borderId="13" xfId="0" applyFill="1" applyBorder="1" applyAlignment="1">
      <alignment shrinkToFit="1"/>
    </xf>
    <xf numFmtId="49" fontId="0" fillId="0" borderId="18" xfId="0" applyNumberFormat="1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184" fontId="0" fillId="0" borderId="40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8" xfId="0" applyNumberFormat="1" applyBorder="1" applyAlignment="1">
      <alignment/>
    </xf>
    <xf numFmtId="184" fontId="0" fillId="0" borderId="57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0.74609375" style="0" customWidth="1"/>
    <col min="3" max="3" width="6.375" style="0" customWidth="1"/>
    <col min="4" max="4" width="15.25390625" style="0" customWidth="1"/>
    <col min="5" max="5" width="12.125" style="0" customWidth="1"/>
    <col min="6" max="6" width="15.375" style="0" customWidth="1"/>
    <col min="7" max="7" width="6.75390625" style="0" customWidth="1"/>
    <col min="8" max="8" width="9.25390625" style="0" customWidth="1"/>
    <col min="9" max="9" width="4.25390625" style="0" customWidth="1"/>
    <col min="10" max="10" width="3.25390625" style="0" customWidth="1"/>
    <col min="11" max="11" width="4.125" style="0" customWidth="1"/>
    <col min="12" max="12" width="3.00390625" style="0" customWidth="1"/>
    <col min="13" max="13" width="4.00390625" style="0" customWidth="1"/>
    <col min="14" max="14" width="3.00390625" style="0" customWidth="1"/>
    <col min="15" max="15" width="5.75390625" style="0" customWidth="1"/>
    <col min="16" max="16" width="9.50390625" style="0" customWidth="1"/>
    <col min="17" max="17" width="8.375" style="0" customWidth="1"/>
    <col min="18" max="18" width="9.125" style="0" customWidth="1"/>
    <col min="19" max="19" width="5.50390625" style="0" customWidth="1"/>
    <col min="20" max="21" width="4.625" style="0" customWidth="1"/>
    <col min="22" max="22" width="4.75390625" style="0" customWidth="1"/>
  </cols>
  <sheetData>
    <row r="1" spans="3:6" ht="18.75">
      <c r="C1" s="108" t="s">
        <v>170</v>
      </c>
      <c r="D1" s="109"/>
      <c r="E1" s="108"/>
      <c r="F1" s="110"/>
    </row>
    <row r="2" spans="2:7" ht="17.25">
      <c r="B2" s="111"/>
      <c r="C2" s="111" t="s">
        <v>171</v>
      </c>
      <c r="D2" s="112"/>
      <c r="F2" s="113"/>
      <c r="G2" s="114"/>
    </row>
    <row r="3" spans="2:8" ht="17.25">
      <c r="B3" s="111"/>
      <c r="C3" s="111"/>
      <c r="D3" s="115">
        <v>39740</v>
      </c>
      <c r="E3" s="116" t="s">
        <v>172</v>
      </c>
      <c r="F3" s="117" t="s">
        <v>327</v>
      </c>
      <c r="G3" s="114" t="s">
        <v>328</v>
      </c>
      <c r="H3" t="s">
        <v>173</v>
      </c>
    </row>
    <row r="4" spans="2:7" ht="17.25">
      <c r="B4" s="111"/>
      <c r="C4" s="111"/>
      <c r="D4" s="115"/>
      <c r="E4" s="116"/>
      <c r="F4" s="118"/>
      <c r="G4" s="114"/>
    </row>
    <row r="5" spans="3:18" ht="14.25" thickBot="1">
      <c r="C5" s="119" t="s">
        <v>1</v>
      </c>
      <c r="D5" s="120"/>
      <c r="E5" s="49"/>
      <c r="H5" s="5" t="s">
        <v>2</v>
      </c>
      <c r="I5" s="4">
        <v>10</v>
      </c>
      <c r="J5" s="5" t="s">
        <v>3</v>
      </c>
      <c r="K5" s="2">
        <v>30</v>
      </c>
      <c r="L5" s="5" t="s">
        <v>4</v>
      </c>
      <c r="M5" s="2">
        <v>0</v>
      </c>
      <c r="N5" s="5" t="s">
        <v>5</v>
      </c>
      <c r="O5" s="5"/>
      <c r="P5" s="2"/>
      <c r="R5" s="2"/>
    </row>
    <row r="6" spans="3:18" ht="13.5">
      <c r="C6" s="121" t="s">
        <v>174</v>
      </c>
      <c r="D6" s="122" t="s">
        <v>8</v>
      </c>
      <c r="E6" s="123" t="s">
        <v>329</v>
      </c>
      <c r="F6" s="122" t="s">
        <v>9</v>
      </c>
      <c r="G6" s="122" t="s">
        <v>10</v>
      </c>
      <c r="H6" s="124" t="s">
        <v>11</v>
      </c>
      <c r="I6" s="125" t="s">
        <v>12</v>
      </c>
      <c r="J6" s="125"/>
      <c r="K6" s="125"/>
      <c r="L6" s="125"/>
      <c r="M6" s="125"/>
      <c r="N6" s="125"/>
      <c r="O6" s="122" t="s">
        <v>7</v>
      </c>
      <c r="P6" s="126" t="s">
        <v>13</v>
      </c>
      <c r="Q6" s="122" t="s">
        <v>13</v>
      </c>
      <c r="R6" s="127" t="s">
        <v>14</v>
      </c>
    </row>
    <row r="7" spans="3:18" ht="13.5">
      <c r="C7" s="128">
        <v>1</v>
      </c>
      <c r="D7" s="129" t="s">
        <v>48</v>
      </c>
      <c r="E7" s="130" t="s">
        <v>330</v>
      </c>
      <c r="F7" s="129" t="s">
        <v>49</v>
      </c>
      <c r="G7" s="131">
        <v>677</v>
      </c>
      <c r="H7" s="132">
        <f aca="true" t="shared" si="0" ref="H7:H22">600/G7</f>
        <v>0.8862629246676514</v>
      </c>
      <c r="I7" s="133">
        <v>13</v>
      </c>
      <c r="J7" s="134" t="s">
        <v>72</v>
      </c>
      <c r="K7" s="135">
        <v>52</v>
      </c>
      <c r="L7" s="134" t="s">
        <v>73</v>
      </c>
      <c r="M7" s="135">
        <v>0</v>
      </c>
      <c r="N7" s="134" t="s">
        <v>5</v>
      </c>
      <c r="O7" s="136">
        <v>1</v>
      </c>
      <c r="P7" s="135">
        <f aca="true" t="shared" si="1" ref="P7:P22">(I7-$I$5)*3600+(K7-$K$5)*60+(M7-$M$5)</f>
        <v>12120</v>
      </c>
      <c r="Q7" s="136">
        <f aca="true" t="shared" si="2" ref="Q7:Q22">IF(P7&gt;0,P7,0)</f>
        <v>12120</v>
      </c>
      <c r="R7" s="137">
        <f aca="true" t="shared" si="3" ref="R7:R22">Q7*H7</f>
        <v>10741.506646971935</v>
      </c>
    </row>
    <row r="8" spans="3:18" ht="13.5">
      <c r="C8" s="128">
        <v>2</v>
      </c>
      <c r="D8" s="136" t="s">
        <v>175</v>
      </c>
      <c r="E8" s="136" t="s">
        <v>176</v>
      </c>
      <c r="F8" s="136" t="s">
        <v>331</v>
      </c>
      <c r="G8" s="138">
        <v>710</v>
      </c>
      <c r="H8" s="132">
        <f t="shared" si="0"/>
        <v>0.8450704225352113</v>
      </c>
      <c r="I8" s="133">
        <v>14</v>
      </c>
      <c r="J8" s="134" t="s">
        <v>72</v>
      </c>
      <c r="K8" s="135">
        <v>11</v>
      </c>
      <c r="L8" s="134" t="s">
        <v>73</v>
      </c>
      <c r="M8" s="135">
        <v>50</v>
      </c>
      <c r="N8" s="134" t="s">
        <v>5</v>
      </c>
      <c r="O8" s="136">
        <v>8</v>
      </c>
      <c r="P8" s="135">
        <f t="shared" si="1"/>
        <v>13310</v>
      </c>
      <c r="Q8" s="136">
        <f t="shared" si="2"/>
        <v>13310</v>
      </c>
      <c r="R8" s="137">
        <f t="shared" si="3"/>
        <v>11247.887323943662</v>
      </c>
    </row>
    <row r="9" spans="3:18" ht="13.5">
      <c r="C9" s="128">
        <v>3</v>
      </c>
      <c r="D9" s="129" t="s">
        <v>33</v>
      </c>
      <c r="E9" s="130" t="s">
        <v>332</v>
      </c>
      <c r="F9" s="129" t="s">
        <v>34</v>
      </c>
      <c r="G9" s="129">
        <v>663</v>
      </c>
      <c r="H9" s="132">
        <f t="shared" si="0"/>
        <v>0.9049773755656109</v>
      </c>
      <c r="I9" s="133">
        <v>13</v>
      </c>
      <c r="J9" s="134" t="s">
        <v>72</v>
      </c>
      <c r="K9" s="135">
        <v>57</v>
      </c>
      <c r="L9" s="134" t="s">
        <v>73</v>
      </c>
      <c r="M9" s="135">
        <v>48</v>
      </c>
      <c r="N9" s="134" t="s">
        <v>5</v>
      </c>
      <c r="O9" s="136">
        <v>2</v>
      </c>
      <c r="P9" s="135">
        <f t="shared" si="1"/>
        <v>12468</v>
      </c>
      <c r="Q9" s="136">
        <f t="shared" si="2"/>
        <v>12468</v>
      </c>
      <c r="R9" s="137">
        <f t="shared" si="3"/>
        <v>11283.257918552037</v>
      </c>
    </row>
    <row r="10" spans="3:18" ht="13.5">
      <c r="C10" s="128">
        <v>4</v>
      </c>
      <c r="D10" s="139" t="s">
        <v>333</v>
      </c>
      <c r="E10" s="136" t="s">
        <v>334</v>
      </c>
      <c r="F10" s="136" t="s">
        <v>180</v>
      </c>
      <c r="G10" s="140">
        <v>677</v>
      </c>
      <c r="H10" s="132">
        <f t="shared" si="0"/>
        <v>0.8862629246676514</v>
      </c>
      <c r="I10" s="133">
        <v>14</v>
      </c>
      <c r="J10" s="134" t="s">
        <v>72</v>
      </c>
      <c r="K10" s="135">
        <v>5</v>
      </c>
      <c r="L10" s="134" t="s">
        <v>73</v>
      </c>
      <c r="M10" s="135">
        <v>39</v>
      </c>
      <c r="N10" s="134" t="s">
        <v>5</v>
      </c>
      <c r="O10" s="136">
        <v>4</v>
      </c>
      <c r="P10" s="135">
        <f t="shared" si="1"/>
        <v>12939</v>
      </c>
      <c r="Q10" s="136">
        <f t="shared" si="2"/>
        <v>12939</v>
      </c>
      <c r="R10" s="137">
        <f t="shared" si="3"/>
        <v>11467.355982274741</v>
      </c>
    </row>
    <row r="11" spans="3:18" ht="13.5">
      <c r="C11" s="128">
        <v>5</v>
      </c>
      <c r="D11" s="129" t="s">
        <v>27</v>
      </c>
      <c r="E11" s="130" t="s">
        <v>177</v>
      </c>
      <c r="F11" s="129" t="s">
        <v>28</v>
      </c>
      <c r="G11" s="141">
        <v>710</v>
      </c>
      <c r="H11" s="132">
        <f t="shared" si="0"/>
        <v>0.8450704225352113</v>
      </c>
      <c r="I11" s="133">
        <v>14</v>
      </c>
      <c r="J11" s="134" t="s">
        <v>72</v>
      </c>
      <c r="K11" s="135">
        <v>19</v>
      </c>
      <c r="L11" s="134" t="s">
        <v>73</v>
      </c>
      <c r="M11" s="135">
        <v>25</v>
      </c>
      <c r="N11" s="134" t="s">
        <v>5</v>
      </c>
      <c r="O11" s="136">
        <v>11</v>
      </c>
      <c r="P11" s="135">
        <f t="shared" si="1"/>
        <v>13765</v>
      </c>
      <c r="Q11" s="136">
        <f t="shared" si="2"/>
        <v>13765</v>
      </c>
      <c r="R11" s="137">
        <f t="shared" si="3"/>
        <v>11632.394366197183</v>
      </c>
    </row>
    <row r="12" spans="3:18" ht="13.5">
      <c r="C12" s="128">
        <v>6</v>
      </c>
      <c r="D12" s="136" t="s">
        <v>178</v>
      </c>
      <c r="E12" s="136" t="s">
        <v>179</v>
      </c>
      <c r="F12" s="136" t="s">
        <v>180</v>
      </c>
      <c r="G12" s="138">
        <v>677</v>
      </c>
      <c r="H12" s="132">
        <f t="shared" si="0"/>
        <v>0.8862629246676514</v>
      </c>
      <c r="I12" s="133">
        <v>14</v>
      </c>
      <c r="J12" s="134" t="s">
        <v>72</v>
      </c>
      <c r="K12" s="135">
        <v>9</v>
      </c>
      <c r="L12" s="134" t="s">
        <v>73</v>
      </c>
      <c r="M12" s="135">
        <v>21</v>
      </c>
      <c r="N12" s="134" t="s">
        <v>5</v>
      </c>
      <c r="O12" s="136">
        <v>5</v>
      </c>
      <c r="P12" s="135">
        <f t="shared" si="1"/>
        <v>13161</v>
      </c>
      <c r="Q12" s="136">
        <f t="shared" si="2"/>
        <v>13161</v>
      </c>
      <c r="R12" s="137">
        <f t="shared" si="3"/>
        <v>11664.106351550961</v>
      </c>
    </row>
    <row r="13" spans="3:18" ht="13.5">
      <c r="C13" s="128">
        <v>7</v>
      </c>
      <c r="D13" s="129" t="s">
        <v>181</v>
      </c>
      <c r="E13" s="130" t="s">
        <v>182</v>
      </c>
      <c r="F13" s="129" t="s">
        <v>26</v>
      </c>
      <c r="G13" s="129">
        <v>677</v>
      </c>
      <c r="H13" s="132">
        <f t="shared" si="0"/>
        <v>0.8862629246676514</v>
      </c>
      <c r="I13" s="133">
        <v>14</v>
      </c>
      <c r="J13" s="134" t="s">
        <v>72</v>
      </c>
      <c r="K13" s="135">
        <v>11</v>
      </c>
      <c r="L13" s="134" t="s">
        <v>73</v>
      </c>
      <c r="M13" s="135">
        <v>13</v>
      </c>
      <c r="N13" s="134" t="s">
        <v>5</v>
      </c>
      <c r="O13" s="136">
        <v>7</v>
      </c>
      <c r="P13" s="135">
        <f t="shared" si="1"/>
        <v>13273</v>
      </c>
      <c r="Q13" s="136">
        <f t="shared" si="2"/>
        <v>13273</v>
      </c>
      <c r="R13" s="137">
        <f t="shared" si="3"/>
        <v>11763.367799113737</v>
      </c>
    </row>
    <row r="14" spans="3:18" ht="13.5">
      <c r="C14" s="128">
        <v>8</v>
      </c>
      <c r="D14" s="136" t="s">
        <v>183</v>
      </c>
      <c r="E14" s="136" t="s">
        <v>184</v>
      </c>
      <c r="F14" s="136" t="s">
        <v>185</v>
      </c>
      <c r="G14" s="140">
        <v>640</v>
      </c>
      <c r="H14" s="132">
        <f t="shared" si="0"/>
        <v>0.9375</v>
      </c>
      <c r="I14" s="133">
        <v>13</v>
      </c>
      <c r="J14" s="134" t="s">
        <v>72</v>
      </c>
      <c r="K14" s="135">
        <v>59</v>
      </c>
      <c r="L14" s="134" t="s">
        <v>73</v>
      </c>
      <c r="M14" s="135">
        <v>45</v>
      </c>
      <c r="N14" s="134" t="s">
        <v>5</v>
      </c>
      <c r="O14" s="136">
        <v>3</v>
      </c>
      <c r="P14" s="135">
        <f t="shared" si="1"/>
        <v>12585</v>
      </c>
      <c r="Q14" s="136">
        <f t="shared" si="2"/>
        <v>12585</v>
      </c>
      <c r="R14" s="137">
        <f t="shared" si="3"/>
        <v>11798.4375</v>
      </c>
    </row>
    <row r="15" spans="3:18" ht="13.5">
      <c r="C15" s="128">
        <v>9</v>
      </c>
      <c r="D15" s="129" t="s">
        <v>186</v>
      </c>
      <c r="E15" s="130" t="s">
        <v>187</v>
      </c>
      <c r="F15" s="129" t="s">
        <v>188</v>
      </c>
      <c r="G15" s="131">
        <v>740</v>
      </c>
      <c r="H15" s="132">
        <f t="shared" si="0"/>
        <v>0.8108108108108109</v>
      </c>
      <c r="I15" s="133">
        <v>14</v>
      </c>
      <c r="J15" s="134" t="s">
        <v>72</v>
      </c>
      <c r="K15" s="135">
        <v>32</v>
      </c>
      <c r="L15" s="134" t="s">
        <v>73</v>
      </c>
      <c r="M15" s="135">
        <v>44</v>
      </c>
      <c r="N15" s="134" t="s">
        <v>5</v>
      </c>
      <c r="O15" s="136">
        <v>14</v>
      </c>
      <c r="P15" s="135">
        <f t="shared" si="1"/>
        <v>14564</v>
      </c>
      <c r="Q15" s="136">
        <f t="shared" si="2"/>
        <v>14564</v>
      </c>
      <c r="R15" s="137">
        <f t="shared" si="3"/>
        <v>11808.64864864865</v>
      </c>
    </row>
    <row r="16" spans="3:18" ht="13.5">
      <c r="C16" s="128">
        <v>10</v>
      </c>
      <c r="D16" s="129" t="s">
        <v>15</v>
      </c>
      <c r="E16" s="130" t="s">
        <v>189</v>
      </c>
      <c r="F16" s="129" t="s">
        <v>190</v>
      </c>
      <c r="G16" s="131">
        <v>720</v>
      </c>
      <c r="H16" s="132">
        <f t="shared" si="0"/>
        <v>0.8333333333333334</v>
      </c>
      <c r="I16" s="133">
        <v>14</v>
      </c>
      <c r="J16" s="134" t="s">
        <v>72</v>
      </c>
      <c r="K16" s="135">
        <v>26</v>
      </c>
      <c r="L16" s="134" t="s">
        <v>73</v>
      </c>
      <c r="M16" s="135">
        <v>41</v>
      </c>
      <c r="N16" s="134" t="s">
        <v>5</v>
      </c>
      <c r="O16" s="136">
        <v>12</v>
      </c>
      <c r="P16" s="135">
        <f t="shared" si="1"/>
        <v>14201</v>
      </c>
      <c r="Q16" s="136">
        <f t="shared" si="2"/>
        <v>14201</v>
      </c>
      <c r="R16" s="137">
        <f t="shared" si="3"/>
        <v>11834.166666666668</v>
      </c>
    </row>
    <row r="17" spans="3:18" ht="13.5">
      <c r="C17" s="128">
        <v>11</v>
      </c>
      <c r="D17" s="129" t="s">
        <v>29</v>
      </c>
      <c r="E17" s="130" t="s">
        <v>191</v>
      </c>
      <c r="F17" s="129" t="s">
        <v>30</v>
      </c>
      <c r="G17" s="131">
        <v>725</v>
      </c>
      <c r="H17" s="132">
        <f t="shared" si="0"/>
        <v>0.8275862068965517</v>
      </c>
      <c r="I17" s="133">
        <v>14</v>
      </c>
      <c r="J17" s="134" t="s">
        <v>72</v>
      </c>
      <c r="K17" s="135">
        <v>29</v>
      </c>
      <c r="L17" s="134" t="s">
        <v>73</v>
      </c>
      <c r="M17" s="135">
        <v>0</v>
      </c>
      <c r="N17" s="134" t="s">
        <v>5</v>
      </c>
      <c r="O17" s="136">
        <v>13</v>
      </c>
      <c r="P17" s="135">
        <f t="shared" si="1"/>
        <v>14340</v>
      </c>
      <c r="Q17" s="136">
        <f t="shared" si="2"/>
        <v>14340</v>
      </c>
      <c r="R17" s="137">
        <f t="shared" si="3"/>
        <v>11867.58620689655</v>
      </c>
    </row>
    <row r="18" spans="3:18" ht="13.5">
      <c r="C18" s="128">
        <v>12</v>
      </c>
      <c r="D18" s="136" t="s">
        <v>192</v>
      </c>
      <c r="E18" s="136" t="s">
        <v>193</v>
      </c>
      <c r="F18" s="136" t="s">
        <v>194</v>
      </c>
      <c r="G18" s="140">
        <v>665</v>
      </c>
      <c r="H18" s="132">
        <f t="shared" si="0"/>
        <v>0.9022556390977443</v>
      </c>
      <c r="I18" s="133">
        <v>14</v>
      </c>
      <c r="J18" s="134" t="s">
        <v>72</v>
      </c>
      <c r="K18" s="135">
        <v>10</v>
      </c>
      <c r="L18" s="134" t="s">
        <v>73</v>
      </c>
      <c r="M18" s="135">
        <v>4</v>
      </c>
      <c r="N18" s="134" t="s">
        <v>5</v>
      </c>
      <c r="O18" s="136">
        <v>6</v>
      </c>
      <c r="P18" s="135">
        <f t="shared" si="1"/>
        <v>13204</v>
      </c>
      <c r="Q18" s="136">
        <f t="shared" si="2"/>
        <v>13204</v>
      </c>
      <c r="R18" s="137">
        <f t="shared" si="3"/>
        <v>11913.383458646616</v>
      </c>
    </row>
    <row r="19" spans="3:18" ht="13.5">
      <c r="C19" s="128">
        <v>13</v>
      </c>
      <c r="D19" s="129" t="s">
        <v>195</v>
      </c>
      <c r="E19" s="130" t="s">
        <v>196</v>
      </c>
      <c r="F19" s="129" t="s">
        <v>197</v>
      </c>
      <c r="G19" s="131">
        <v>678</v>
      </c>
      <c r="H19" s="132">
        <f t="shared" si="0"/>
        <v>0.8849557522123894</v>
      </c>
      <c r="I19" s="133">
        <v>14</v>
      </c>
      <c r="J19" s="134" t="s">
        <v>72</v>
      </c>
      <c r="K19" s="135">
        <v>16</v>
      </c>
      <c r="L19" s="134" t="s">
        <v>73</v>
      </c>
      <c r="M19" s="135">
        <v>50</v>
      </c>
      <c r="N19" s="134" t="s">
        <v>5</v>
      </c>
      <c r="O19" s="136">
        <v>9</v>
      </c>
      <c r="P19" s="135">
        <f t="shared" si="1"/>
        <v>13610</v>
      </c>
      <c r="Q19" s="136">
        <f t="shared" si="2"/>
        <v>13610</v>
      </c>
      <c r="R19" s="137">
        <f t="shared" si="3"/>
        <v>12044.24778761062</v>
      </c>
    </row>
    <row r="20" spans="3:18" ht="13.5">
      <c r="C20" s="128">
        <v>14</v>
      </c>
      <c r="D20" s="129" t="s">
        <v>51</v>
      </c>
      <c r="E20" s="130" t="s">
        <v>198</v>
      </c>
      <c r="F20" s="129" t="s">
        <v>52</v>
      </c>
      <c r="G20" s="131">
        <v>658</v>
      </c>
      <c r="H20" s="132">
        <f t="shared" si="0"/>
        <v>0.9118541033434651</v>
      </c>
      <c r="I20" s="133">
        <v>14</v>
      </c>
      <c r="J20" s="134" t="s">
        <v>72</v>
      </c>
      <c r="K20" s="135">
        <v>18</v>
      </c>
      <c r="L20" s="134" t="s">
        <v>73</v>
      </c>
      <c r="M20" s="135">
        <v>10</v>
      </c>
      <c r="N20" s="134" t="s">
        <v>5</v>
      </c>
      <c r="O20" s="136">
        <v>10</v>
      </c>
      <c r="P20" s="135">
        <f t="shared" si="1"/>
        <v>13690</v>
      </c>
      <c r="Q20" s="136">
        <f t="shared" si="2"/>
        <v>13690</v>
      </c>
      <c r="R20" s="137">
        <f t="shared" si="3"/>
        <v>12483.282674772037</v>
      </c>
    </row>
    <row r="21" spans="3:18" ht="13.5">
      <c r="C21" s="128">
        <v>15</v>
      </c>
      <c r="D21" s="129" t="s">
        <v>54</v>
      </c>
      <c r="E21" s="130"/>
      <c r="F21" s="129" t="s">
        <v>199</v>
      </c>
      <c r="G21" s="131">
        <v>708</v>
      </c>
      <c r="H21" s="142">
        <f t="shared" si="0"/>
        <v>0.847457627118644</v>
      </c>
      <c r="I21" s="143"/>
      <c r="J21" s="144" t="s">
        <v>72</v>
      </c>
      <c r="K21" s="145"/>
      <c r="L21" s="144" t="s">
        <v>73</v>
      </c>
      <c r="M21" s="145"/>
      <c r="N21" s="144" t="s">
        <v>5</v>
      </c>
      <c r="O21" s="146" t="s">
        <v>200</v>
      </c>
      <c r="P21" s="145">
        <f t="shared" si="1"/>
        <v>-37800</v>
      </c>
      <c r="Q21" s="147">
        <f t="shared" si="2"/>
        <v>0</v>
      </c>
      <c r="R21" s="148">
        <f t="shared" si="3"/>
        <v>0</v>
      </c>
    </row>
    <row r="22" spans="3:18" ht="14.25" thickBot="1">
      <c r="C22" s="149">
        <v>16</v>
      </c>
      <c r="D22" s="150" t="s">
        <v>201</v>
      </c>
      <c r="E22" s="150" t="s">
        <v>202</v>
      </c>
      <c r="F22" s="150" t="s">
        <v>203</v>
      </c>
      <c r="G22" s="151">
        <v>785</v>
      </c>
      <c r="H22" s="152">
        <f t="shared" si="0"/>
        <v>0.7643312101910829</v>
      </c>
      <c r="I22" s="153"/>
      <c r="J22" s="154" t="s">
        <v>72</v>
      </c>
      <c r="K22" s="155"/>
      <c r="L22" s="154" t="s">
        <v>73</v>
      </c>
      <c r="M22" s="155"/>
      <c r="N22" s="154" t="s">
        <v>5</v>
      </c>
      <c r="O22" s="156" t="s">
        <v>200</v>
      </c>
      <c r="P22" s="155">
        <f t="shared" si="1"/>
        <v>-37800</v>
      </c>
      <c r="Q22" s="150">
        <f t="shared" si="2"/>
        <v>0</v>
      </c>
      <c r="R22" s="157">
        <f t="shared" si="3"/>
        <v>0</v>
      </c>
    </row>
    <row r="24" spans="1:7" ht="18" thickBot="1">
      <c r="A24" s="158"/>
      <c r="B24" s="158"/>
      <c r="C24" s="158"/>
      <c r="D24" s="111" t="s">
        <v>204</v>
      </c>
      <c r="E24" s="158"/>
      <c r="F24" s="158"/>
      <c r="G24" s="159"/>
    </row>
    <row r="25" spans="3:7" ht="14.25" thickBot="1">
      <c r="C25" s="160"/>
      <c r="D25" s="16" t="s">
        <v>205</v>
      </c>
      <c r="E25" s="50" t="s">
        <v>206</v>
      </c>
      <c r="F25" s="82" t="s">
        <v>9</v>
      </c>
      <c r="G25" s="161" t="s">
        <v>10</v>
      </c>
    </row>
    <row r="26" spans="2:8" ht="13.5">
      <c r="B26" s="162"/>
      <c r="C26" s="163">
        <v>1</v>
      </c>
      <c r="D26" s="164" t="s">
        <v>207</v>
      </c>
      <c r="E26" s="165" t="s">
        <v>208</v>
      </c>
      <c r="F26" s="166" t="s">
        <v>209</v>
      </c>
      <c r="G26" s="167">
        <v>640</v>
      </c>
      <c r="H26" s="168"/>
    </row>
    <row r="27" spans="2:7" ht="13.5">
      <c r="B27" s="162"/>
      <c r="C27" s="163">
        <v>2</v>
      </c>
      <c r="D27" s="169" t="s">
        <v>210</v>
      </c>
      <c r="E27" s="170" t="s">
        <v>211</v>
      </c>
      <c r="F27" s="171" t="s">
        <v>212</v>
      </c>
      <c r="G27" s="172">
        <v>655</v>
      </c>
    </row>
    <row r="28" spans="2:7" ht="13.5">
      <c r="B28" s="162"/>
      <c r="C28" s="163">
        <v>3</v>
      </c>
      <c r="D28" s="169" t="s">
        <v>213</v>
      </c>
      <c r="E28" s="170" t="s">
        <v>214</v>
      </c>
      <c r="F28" s="171" t="s">
        <v>215</v>
      </c>
      <c r="G28" s="172">
        <v>655</v>
      </c>
    </row>
    <row r="29" spans="2:7" ht="12.75" customHeight="1">
      <c r="B29" s="162"/>
      <c r="C29" s="163">
        <v>4</v>
      </c>
      <c r="D29" s="169" t="s">
        <v>216</v>
      </c>
      <c r="E29" s="170" t="s">
        <v>217</v>
      </c>
      <c r="F29" s="171" t="s">
        <v>218</v>
      </c>
      <c r="G29" s="173">
        <v>660</v>
      </c>
    </row>
    <row r="30" spans="2:7" ht="14.25" thickBot="1">
      <c r="B30" s="162"/>
      <c r="C30" s="163">
        <v>5</v>
      </c>
      <c r="D30" s="174" t="s">
        <v>192</v>
      </c>
      <c r="E30" s="175" t="s">
        <v>219</v>
      </c>
      <c r="F30" s="175" t="s">
        <v>220</v>
      </c>
      <c r="G30" s="176">
        <v>665</v>
      </c>
    </row>
    <row r="31" spans="2:7" ht="14.25" thickTop="1">
      <c r="B31" s="162"/>
      <c r="C31" s="163">
        <v>6</v>
      </c>
      <c r="D31" s="177" t="s">
        <v>221</v>
      </c>
      <c r="E31" s="178" t="s">
        <v>222</v>
      </c>
      <c r="F31" s="179" t="s">
        <v>223</v>
      </c>
      <c r="G31" s="180">
        <v>677</v>
      </c>
    </row>
    <row r="32" spans="2:7" ht="13.5">
      <c r="B32" s="162"/>
      <c r="C32" s="163">
        <v>7</v>
      </c>
      <c r="D32" s="181" t="s">
        <v>224</v>
      </c>
      <c r="E32" s="170" t="s">
        <v>225</v>
      </c>
      <c r="F32" s="171" t="s">
        <v>223</v>
      </c>
      <c r="G32" s="172">
        <v>677</v>
      </c>
    </row>
    <row r="33" spans="2:7" ht="13.5">
      <c r="B33" s="162"/>
      <c r="C33" s="163">
        <v>8</v>
      </c>
      <c r="D33" s="169" t="s">
        <v>226</v>
      </c>
      <c r="E33" s="170" t="s">
        <v>227</v>
      </c>
      <c r="F33" s="171" t="s">
        <v>228</v>
      </c>
      <c r="G33" s="172">
        <v>680</v>
      </c>
    </row>
    <row r="34" spans="2:7" ht="13.5">
      <c r="B34" s="162"/>
      <c r="C34" s="163">
        <v>9</v>
      </c>
      <c r="D34" s="169" t="s">
        <v>229</v>
      </c>
      <c r="E34" s="170" t="s">
        <v>230</v>
      </c>
      <c r="F34" s="171" t="s">
        <v>231</v>
      </c>
      <c r="G34" s="172">
        <v>680</v>
      </c>
    </row>
    <row r="35" spans="2:7" ht="14.25" thickBot="1">
      <c r="B35" s="162"/>
      <c r="C35" s="163">
        <v>10</v>
      </c>
      <c r="D35" s="174" t="s">
        <v>232</v>
      </c>
      <c r="E35" s="175" t="s">
        <v>233</v>
      </c>
      <c r="F35" s="175" t="s">
        <v>234</v>
      </c>
      <c r="G35" s="176">
        <v>685</v>
      </c>
    </row>
    <row r="36" spans="2:7" ht="14.25" thickTop="1">
      <c r="B36" s="162"/>
      <c r="C36" s="163">
        <v>11</v>
      </c>
      <c r="D36" s="177" t="s">
        <v>235</v>
      </c>
      <c r="E36" s="178" t="s">
        <v>236</v>
      </c>
      <c r="F36" s="179" t="s">
        <v>237</v>
      </c>
      <c r="G36" s="180">
        <v>695</v>
      </c>
    </row>
    <row r="37" spans="2:7" ht="13.5">
      <c r="B37" s="162"/>
      <c r="C37" s="163">
        <v>12</v>
      </c>
      <c r="D37" s="169" t="s">
        <v>175</v>
      </c>
      <c r="E37" s="170" t="s">
        <v>176</v>
      </c>
      <c r="F37" s="171" t="s">
        <v>238</v>
      </c>
      <c r="G37" s="172">
        <v>710</v>
      </c>
    </row>
    <row r="38" spans="2:7" ht="13.5">
      <c r="B38" s="162"/>
      <c r="C38" s="163">
        <v>13</v>
      </c>
      <c r="D38" s="169" t="s">
        <v>239</v>
      </c>
      <c r="E38" s="170" t="s">
        <v>240</v>
      </c>
      <c r="F38" s="171" t="s">
        <v>241</v>
      </c>
      <c r="G38" s="172">
        <v>720</v>
      </c>
    </row>
    <row r="39" spans="2:7" ht="13.5">
      <c r="B39" s="162"/>
      <c r="C39" s="163">
        <v>14</v>
      </c>
      <c r="D39" s="169" t="s">
        <v>242</v>
      </c>
      <c r="E39" s="170" t="s">
        <v>243</v>
      </c>
      <c r="F39" s="171" t="s">
        <v>244</v>
      </c>
      <c r="G39" s="172">
        <v>727</v>
      </c>
    </row>
    <row r="40" spans="2:7" ht="14.25" thickBot="1">
      <c r="B40" s="162"/>
      <c r="C40" s="163">
        <v>15</v>
      </c>
      <c r="D40" s="174" t="s">
        <v>245</v>
      </c>
      <c r="E40" s="175" t="s">
        <v>246</v>
      </c>
      <c r="F40" s="175" t="s">
        <v>247</v>
      </c>
      <c r="G40" s="176">
        <v>730</v>
      </c>
    </row>
    <row r="41" spans="2:7" ht="14.25" thickTop="1">
      <c r="B41" s="162"/>
      <c r="C41" s="163">
        <v>16</v>
      </c>
      <c r="D41" s="177" t="s">
        <v>248</v>
      </c>
      <c r="E41" s="178" t="s">
        <v>249</v>
      </c>
      <c r="F41" s="179" t="s">
        <v>241</v>
      </c>
      <c r="G41" s="180">
        <v>730</v>
      </c>
    </row>
    <row r="42" spans="2:7" ht="13.5">
      <c r="B42" s="162"/>
      <c r="C42" s="163">
        <v>17</v>
      </c>
      <c r="D42" s="169" t="s">
        <v>250</v>
      </c>
      <c r="E42" s="182" t="s">
        <v>251</v>
      </c>
      <c r="F42" s="171" t="s">
        <v>252</v>
      </c>
      <c r="G42" s="172">
        <v>765</v>
      </c>
    </row>
    <row r="43" spans="2:7" ht="13.5">
      <c r="B43" s="162"/>
      <c r="C43" s="163">
        <v>18</v>
      </c>
      <c r="D43" s="169" t="s">
        <v>253</v>
      </c>
      <c r="E43" s="171" t="s">
        <v>254</v>
      </c>
      <c r="F43" s="171" t="s">
        <v>255</v>
      </c>
      <c r="G43" s="172">
        <v>770</v>
      </c>
    </row>
    <row r="44" spans="2:7" ht="13.5">
      <c r="B44" s="162"/>
      <c r="C44" s="163">
        <v>19</v>
      </c>
      <c r="D44" s="183" t="s">
        <v>256</v>
      </c>
      <c r="E44" s="184" t="s">
        <v>257</v>
      </c>
      <c r="F44" s="185" t="s">
        <v>255</v>
      </c>
      <c r="G44" s="172">
        <v>770</v>
      </c>
    </row>
    <row r="45" spans="2:7" ht="14.25" thickBot="1">
      <c r="B45" s="162"/>
      <c r="C45" s="163">
        <v>20</v>
      </c>
      <c r="D45" s="174" t="s">
        <v>258</v>
      </c>
      <c r="E45" s="186" t="s">
        <v>259</v>
      </c>
      <c r="F45" s="175" t="s">
        <v>260</v>
      </c>
      <c r="G45" s="176">
        <v>781</v>
      </c>
    </row>
    <row r="46" spans="3:7" ht="14.25" thickTop="1">
      <c r="C46" s="163">
        <v>21</v>
      </c>
      <c r="D46" s="177" t="s">
        <v>261</v>
      </c>
      <c r="E46" s="178" t="s">
        <v>262</v>
      </c>
      <c r="F46" s="179" t="s">
        <v>263</v>
      </c>
      <c r="G46" s="180">
        <v>785</v>
      </c>
    </row>
    <row r="47" spans="3:7" ht="13.5">
      <c r="C47" s="163">
        <v>22</v>
      </c>
      <c r="D47" s="187" t="s">
        <v>264</v>
      </c>
      <c r="E47" s="188" t="s">
        <v>265</v>
      </c>
      <c r="F47" s="189" t="s">
        <v>266</v>
      </c>
      <c r="G47" s="172">
        <v>790</v>
      </c>
    </row>
    <row r="48" spans="3:7" ht="13.5">
      <c r="C48" s="163">
        <v>23</v>
      </c>
      <c r="D48" s="169" t="s">
        <v>267</v>
      </c>
      <c r="E48" s="190" t="s">
        <v>268</v>
      </c>
      <c r="F48" s="171" t="s">
        <v>269</v>
      </c>
      <c r="G48" s="172">
        <v>805</v>
      </c>
    </row>
    <row r="49" spans="3:7" ht="13.5">
      <c r="C49" s="163">
        <v>24</v>
      </c>
      <c r="D49" s="177" t="s">
        <v>270</v>
      </c>
      <c r="E49" s="191" t="s">
        <v>251</v>
      </c>
      <c r="F49" s="179" t="s">
        <v>255</v>
      </c>
      <c r="G49" s="180">
        <v>855</v>
      </c>
    </row>
    <row r="50" spans="3:7" ht="14.25" thickBot="1">
      <c r="C50" s="163">
        <v>25</v>
      </c>
      <c r="D50" s="174" t="s">
        <v>271</v>
      </c>
      <c r="E50" s="192" t="s">
        <v>251</v>
      </c>
      <c r="F50" s="175" t="s">
        <v>272</v>
      </c>
      <c r="G50" s="176">
        <v>860</v>
      </c>
    </row>
    <row r="51" spans="3:7" ht="14.25" thickTop="1">
      <c r="C51" s="163">
        <v>26</v>
      </c>
      <c r="D51" s="177" t="s">
        <v>273</v>
      </c>
      <c r="E51" s="193" t="s">
        <v>251</v>
      </c>
      <c r="F51" s="194"/>
      <c r="G51" s="195"/>
    </row>
    <row r="52" spans="3:7" ht="13.5">
      <c r="C52" s="163">
        <v>27</v>
      </c>
      <c r="D52" s="169" t="s">
        <v>274</v>
      </c>
      <c r="E52" s="190"/>
      <c r="F52" s="171" t="s">
        <v>275</v>
      </c>
      <c r="G52" s="172">
        <v>800</v>
      </c>
    </row>
    <row r="53" spans="3:7" ht="13.5">
      <c r="C53" s="163">
        <v>28</v>
      </c>
      <c r="D53" s="169"/>
      <c r="E53" s="196"/>
      <c r="F53" s="197"/>
      <c r="G53" s="198"/>
    </row>
    <row r="54" spans="3:7" ht="13.5">
      <c r="C54" s="163">
        <v>29</v>
      </c>
      <c r="D54" s="199"/>
      <c r="E54" s="200"/>
      <c r="F54" s="197"/>
      <c r="G54" s="198"/>
    </row>
    <row r="55" spans="3:7" ht="14.25" thickBot="1">
      <c r="C55" s="201">
        <v>30</v>
      </c>
      <c r="D55" s="202"/>
      <c r="E55" s="203"/>
      <c r="F55" s="204"/>
      <c r="G55" s="205"/>
    </row>
    <row r="56" ht="18" thickBot="1">
      <c r="D56" s="111" t="s">
        <v>276</v>
      </c>
    </row>
    <row r="57" spans="3:8" ht="14.25" thickBot="1">
      <c r="C57" s="206"/>
      <c r="D57" s="207" t="s">
        <v>8</v>
      </c>
      <c r="E57" s="208" t="s">
        <v>206</v>
      </c>
      <c r="F57" s="209" t="s">
        <v>9</v>
      </c>
      <c r="G57" s="210" t="s">
        <v>10</v>
      </c>
      <c r="H57" s="211"/>
    </row>
    <row r="58" spans="3:8" ht="13.5">
      <c r="C58" s="212">
        <v>1</v>
      </c>
      <c r="D58" s="213" t="s">
        <v>277</v>
      </c>
      <c r="E58" s="214"/>
      <c r="F58" s="215" t="s">
        <v>26</v>
      </c>
      <c r="G58" s="216">
        <v>677</v>
      </c>
      <c r="H58" s="217"/>
    </row>
    <row r="59" spans="3:8" ht="13.5">
      <c r="C59" s="212">
        <v>2</v>
      </c>
      <c r="D59" s="213" t="s">
        <v>16</v>
      </c>
      <c r="E59" s="214" t="s">
        <v>278</v>
      </c>
      <c r="F59" s="215" t="s">
        <v>17</v>
      </c>
      <c r="G59" s="216">
        <v>850</v>
      </c>
      <c r="H59" s="217"/>
    </row>
    <row r="60" spans="3:8" ht="13.5">
      <c r="C60" s="212">
        <v>3</v>
      </c>
      <c r="D60" s="213" t="s">
        <v>18</v>
      </c>
      <c r="E60" s="214" t="s">
        <v>279</v>
      </c>
      <c r="F60" s="215" t="s">
        <v>19</v>
      </c>
      <c r="G60" s="216">
        <v>677</v>
      </c>
      <c r="H60" s="218"/>
    </row>
    <row r="61" spans="3:8" ht="13.5">
      <c r="C61" s="212">
        <v>4</v>
      </c>
      <c r="D61" s="213" t="s">
        <v>20</v>
      </c>
      <c r="E61" s="214" t="s">
        <v>280</v>
      </c>
      <c r="F61" s="215" t="s">
        <v>281</v>
      </c>
      <c r="G61" s="216">
        <v>710</v>
      </c>
      <c r="H61" s="217"/>
    </row>
    <row r="62" spans="3:8" ht="13.5">
      <c r="C62" s="212">
        <v>5</v>
      </c>
      <c r="D62" s="213" t="s">
        <v>21</v>
      </c>
      <c r="E62" s="214" t="s">
        <v>282</v>
      </c>
      <c r="F62" s="215" t="s">
        <v>22</v>
      </c>
      <c r="G62" s="216">
        <v>738</v>
      </c>
      <c r="H62" s="217"/>
    </row>
    <row r="63" spans="3:8" ht="13.5">
      <c r="C63" s="212">
        <v>6</v>
      </c>
      <c r="D63" s="213" t="s">
        <v>23</v>
      </c>
      <c r="E63" s="214" t="s">
        <v>283</v>
      </c>
      <c r="F63" s="215" t="s">
        <v>24</v>
      </c>
      <c r="G63" s="216">
        <v>812</v>
      </c>
      <c r="H63" s="217"/>
    </row>
    <row r="64" spans="3:8" ht="13.5">
      <c r="C64" s="212">
        <v>7</v>
      </c>
      <c r="D64" s="213" t="s">
        <v>284</v>
      </c>
      <c r="E64" s="214"/>
      <c r="F64" s="215" t="s">
        <v>285</v>
      </c>
      <c r="G64" s="216">
        <v>780</v>
      </c>
      <c r="H64" s="217"/>
    </row>
    <row r="65" spans="3:8" ht="13.5">
      <c r="C65" s="212">
        <v>8</v>
      </c>
      <c r="D65" s="213" t="s">
        <v>286</v>
      </c>
      <c r="E65" s="214" t="s">
        <v>287</v>
      </c>
      <c r="F65" s="215" t="s">
        <v>288</v>
      </c>
      <c r="G65" s="216">
        <v>740</v>
      </c>
      <c r="H65" s="217"/>
    </row>
    <row r="66" spans="3:8" ht="13.5">
      <c r="C66" s="212">
        <v>9</v>
      </c>
      <c r="D66" s="219" t="s">
        <v>25</v>
      </c>
      <c r="E66" s="220" t="s">
        <v>289</v>
      </c>
      <c r="F66" s="221" t="s">
        <v>290</v>
      </c>
      <c r="G66" s="222">
        <v>720</v>
      </c>
      <c r="H66" s="217"/>
    </row>
    <row r="67" spans="3:8" ht="13.5">
      <c r="C67" s="212">
        <v>10</v>
      </c>
      <c r="D67" s="213" t="s">
        <v>15</v>
      </c>
      <c r="E67" s="214" t="s">
        <v>291</v>
      </c>
      <c r="F67" s="215" t="s">
        <v>292</v>
      </c>
      <c r="G67" s="216">
        <v>720</v>
      </c>
      <c r="H67" s="218"/>
    </row>
    <row r="68" spans="3:8" ht="13.5">
      <c r="C68" s="212">
        <v>11</v>
      </c>
      <c r="D68" s="213" t="s">
        <v>124</v>
      </c>
      <c r="E68" s="214" t="s">
        <v>293</v>
      </c>
      <c r="F68" s="215" t="s">
        <v>294</v>
      </c>
      <c r="G68" s="216">
        <v>648</v>
      </c>
      <c r="H68" s="217"/>
    </row>
    <row r="69" spans="3:8" ht="13.5">
      <c r="C69" s="212">
        <v>12</v>
      </c>
      <c r="D69" s="223" t="s">
        <v>295</v>
      </c>
      <c r="E69" s="214" t="s">
        <v>296</v>
      </c>
      <c r="F69" s="224" t="s">
        <v>297</v>
      </c>
      <c r="G69" s="225"/>
      <c r="H69" s="217"/>
    </row>
    <row r="70" spans="3:8" ht="13.5">
      <c r="C70" s="212">
        <v>13</v>
      </c>
      <c r="D70" s="213" t="s">
        <v>298</v>
      </c>
      <c r="E70" s="214" t="s">
        <v>299</v>
      </c>
      <c r="F70" s="215" t="s">
        <v>26</v>
      </c>
      <c r="G70" s="216">
        <v>677</v>
      </c>
      <c r="H70" s="217"/>
    </row>
    <row r="71" spans="3:8" ht="13.5">
      <c r="C71" s="212">
        <v>14</v>
      </c>
      <c r="D71" s="213" t="s">
        <v>27</v>
      </c>
      <c r="E71" s="214" t="s">
        <v>300</v>
      </c>
      <c r="F71" s="215" t="s">
        <v>28</v>
      </c>
      <c r="G71" s="216">
        <v>710</v>
      </c>
      <c r="H71" s="217"/>
    </row>
    <row r="72" spans="3:8" ht="13.5">
      <c r="C72" s="212">
        <v>15</v>
      </c>
      <c r="D72" s="213" t="s">
        <v>29</v>
      </c>
      <c r="E72" s="214" t="s">
        <v>301</v>
      </c>
      <c r="F72" s="215" t="s">
        <v>30</v>
      </c>
      <c r="G72" s="216">
        <v>725</v>
      </c>
      <c r="H72" s="217"/>
    </row>
    <row r="73" spans="3:8" ht="13.5">
      <c r="C73" s="212">
        <v>16</v>
      </c>
      <c r="D73" s="213" t="s">
        <v>53</v>
      </c>
      <c r="E73" s="214" t="s">
        <v>302</v>
      </c>
      <c r="F73" s="215" t="s">
        <v>303</v>
      </c>
      <c r="G73" s="216">
        <v>708</v>
      </c>
      <c r="H73" s="217"/>
    </row>
    <row r="74" spans="3:8" ht="13.5">
      <c r="C74" s="212">
        <v>17</v>
      </c>
      <c r="D74" s="213" t="s">
        <v>31</v>
      </c>
      <c r="E74" s="214" t="s">
        <v>304</v>
      </c>
      <c r="F74" s="215" t="s">
        <v>32</v>
      </c>
      <c r="G74" s="216">
        <v>643</v>
      </c>
      <c r="H74" s="217"/>
    </row>
    <row r="75" spans="3:8" ht="13.5">
      <c r="C75" s="212">
        <v>18</v>
      </c>
      <c r="D75" s="213" t="s">
        <v>39</v>
      </c>
      <c r="E75" s="214" t="s">
        <v>305</v>
      </c>
      <c r="F75" s="215" t="s">
        <v>26</v>
      </c>
      <c r="G75" s="216">
        <v>677</v>
      </c>
      <c r="H75" s="217"/>
    </row>
    <row r="76" spans="3:8" ht="13.5">
      <c r="C76" s="212">
        <v>19</v>
      </c>
      <c r="D76" s="213" t="s">
        <v>33</v>
      </c>
      <c r="E76" s="214" t="s">
        <v>306</v>
      </c>
      <c r="F76" s="215" t="s">
        <v>34</v>
      </c>
      <c r="G76" s="216">
        <v>663</v>
      </c>
      <c r="H76" s="217"/>
    </row>
    <row r="77" spans="3:8" ht="13.5">
      <c r="C77" s="212">
        <v>20</v>
      </c>
      <c r="D77" s="213" t="s">
        <v>50</v>
      </c>
      <c r="E77" s="214" t="s">
        <v>307</v>
      </c>
      <c r="F77" s="215" t="s">
        <v>308</v>
      </c>
      <c r="G77" s="216">
        <v>780</v>
      </c>
      <c r="H77" s="217"/>
    </row>
    <row r="78" spans="3:8" ht="13.5">
      <c r="C78" s="212">
        <v>21</v>
      </c>
      <c r="D78" s="213" t="s">
        <v>35</v>
      </c>
      <c r="E78" s="214" t="s">
        <v>309</v>
      </c>
      <c r="F78" s="215" t="s">
        <v>36</v>
      </c>
      <c r="G78" s="216">
        <v>775</v>
      </c>
      <c r="H78" s="217"/>
    </row>
    <row r="79" spans="3:8" ht="13.5">
      <c r="C79" s="212">
        <v>22</v>
      </c>
      <c r="D79" s="213" t="s">
        <v>37</v>
      </c>
      <c r="E79" s="214"/>
      <c r="F79" s="215" t="s">
        <v>38</v>
      </c>
      <c r="G79" s="216">
        <v>780</v>
      </c>
      <c r="H79" s="217"/>
    </row>
    <row r="80" spans="3:8" ht="13.5">
      <c r="C80" s="212">
        <v>23</v>
      </c>
      <c r="D80" s="223" t="s">
        <v>310</v>
      </c>
      <c r="E80" s="214" t="s">
        <v>311</v>
      </c>
      <c r="F80" s="224" t="s">
        <v>312</v>
      </c>
      <c r="G80" s="225">
        <v>740</v>
      </c>
      <c r="H80" s="217"/>
    </row>
    <row r="81" spans="3:8" ht="13.5">
      <c r="C81" s="212">
        <v>24</v>
      </c>
      <c r="D81" s="213" t="s">
        <v>40</v>
      </c>
      <c r="E81" s="214"/>
      <c r="F81" s="215" t="s">
        <v>41</v>
      </c>
      <c r="G81" s="216">
        <v>695</v>
      </c>
      <c r="H81" s="217"/>
    </row>
    <row r="82" spans="3:8" ht="13.5">
      <c r="C82" s="212">
        <v>25</v>
      </c>
      <c r="D82" s="213" t="s">
        <v>42</v>
      </c>
      <c r="E82" s="214"/>
      <c r="F82" s="215" t="s">
        <v>43</v>
      </c>
      <c r="G82" s="216">
        <v>780</v>
      </c>
      <c r="H82" s="217"/>
    </row>
    <row r="83" spans="3:8" ht="13.5">
      <c r="C83" s="212">
        <v>26</v>
      </c>
      <c r="D83" s="213" t="s">
        <v>46</v>
      </c>
      <c r="E83" s="214" t="s">
        <v>313</v>
      </c>
      <c r="F83" s="215" t="s">
        <v>47</v>
      </c>
      <c r="G83" s="216">
        <v>780</v>
      </c>
      <c r="H83" s="217"/>
    </row>
    <row r="84" spans="3:8" ht="13.5">
      <c r="C84" s="212">
        <v>27</v>
      </c>
      <c r="D84" s="213" t="s">
        <v>44</v>
      </c>
      <c r="E84" s="214" t="s">
        <v>314</v>
      </c>
      <c r="F84" s="215" t="s">
        <v>45</v>
      </c>
      <c r="G84" s="216">
        <v>695</v>
      </c>
      <c r="H84" s="217"/>
    </row>
    <row r="85" spans="3:8" ht="13.5">
      <c r="C85" s="212">
        <v>28</v>
      </c>
      <c r="D85" s="213" t="s">
        <v>48</v>
      </c>
      <c r="E85" s="214" t="s">
        <v>315</v>
      </c>
      <c r="F85" s="215" t="s">
        <v>49</v>
      </c>
      <c r="G85" s="216">
        <v>677</v>
      </c>
      <c r="H85" s="217"/>
    </row>
    <row r="86" spans="3:8" ht="13.5">
      <c r="C86" s="212">
        <v>29</v>
      </c>
      <c r="D86" s="213" t="s">
        <v>316</v>
      </c>
      <c r="E86" s="214" t="s">
        <v>317</v>
      </c>
      <c r="F86" s="215" t="s">
        <v>318</v>
      </c>
      <c r="G86" s="216">
        <v>678</v>
      </c>
      <c r="H86" s="217"/>
    </row>
    <row r="87" spans="3:8" ht="13.5">
      <c r="C87" s="212">
        <v>30</v>
      </c>
      <c r="D87" s="213" t="s">
        <v>51</v>
      </c>
      <c r="E87" s="214" t="s">
        <v>319</v>
      </c>
      <c r="F87" s="215" t="s">
        <v>52</v>
      </c>
      <c r="G87" s="216">
        <v>658</v>
      </c>
      <c r="H87" s="217"/>
    </row>
    <row r="88" spans="3:8" ht="13.5">
      <c r="C88" s="212">
        <v>31</v>
      </c>
      <c r="D88" s="213" t="s">
        <v>54</v>
      </c>
      <c r="E88" s="214"/>
      <c r="F88" s="215" t="s">
        <v>320</v>
      </c>
      <c r="G88" s="216">
        <v>708</v>
      </c>
      <c r="H88" s="217"/>
    </row>
    <row r="89" spans="3:8" ht="13.5">
      <c r="C89" s="212">
        <v>32</v>
      </c>
      <c r="D89" s="213" t="s">
        <v>119</v>
      </c>
      <c r="E89" s="214"/>
      <c r="F89" s="215" t="s">
        <v>38</v>
      </c>
      <c r="G89" s="216">
        <v>780</v>
      </c>
      <c r="H89" s="217"/>
    </row>
    <row r="90" spans="3:8" ht="13.5">
      <c r="C90" s="212">
        <v>33</v>
      </c>
      <c r="D90" s="213" t="s">
        <v>133</v>
      </c>
      <c r="E90" s="214" t="s">
        <v>321</v>
      </c>
      <c r="F90" s="215" t="s">
        <v>135</v>
      </c>
      <c r="G90" s="216">
        <v>715</v>
      </c>
      <c r="H90" s="217"/>
    </row>
    <row r="91" spans="3:8" ht="13.5">
      <c r="C91" s="212">
        <v>34</v>
      </c>
      <c r="D91" s="213" t="s">
        <v>55</v>
      </c>
      <c r="E91" s="214" t="s">
        <v>322</v>
      </c>
      <c r="F91" s="215" t="s">
        <v>56</v>
      </c>
      <c r="G91" s="216">
        <v>730</v>
      </c>
      <c r="H91" s="217"/>
    </row>
    <row r="92" spans="3:8" ht="13.5">
      <c r="C92" s="212">
        <v>35</v>
      </c>
      <c r="D92" s="213" t="s">
        <v>57</v>
      </c>
      <c r="E92" s="214" t="s">
        <v>323</v>
      </c>
      <c r="F92" s="215" t="s">
        <v>58</v>
      </c>
      <c r="G92" s="216">
        <v>710</v>
      </c>
      <c r="H92" s="217"/>
    </row>
    <row r="93" spans="3:8" ht="13.5">
      <c r="C93" s="212">
        <v>36</v>
      </c>
      <c r="D93" s="223" t="s">
        <v>324</v>
      </c>
      <c r="E93" s="214"/>
      <c r="F93" s="224" t="s">
        <v>325</v>
      </c>
      <c r="G93" s="225"/>
      <c r="H93" s="217"/>
    </row>
    <row r="94" spans="3:8" ht="14.25" thickBot="1">
      <c r="C94" s="226">
        <v>37</v>
      </c>
      <c r="D94" s="227" t="s">
        <v>142</v>
      </c>
      <c r="E94" s="228">
        <v>1129</v>
      </c>
      <c r="F94" s="229" t="s">
        <v>326</v>
      </c>
      <c r="G94" s="227"/>
      <c r="H94" s="217"/>
    </row>
  </sheetData>
  <printOptions/>
  <pageMargins left="0.76" right="0.42" top="1" bottom="1" header="0.4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4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101" t="s">
        <v>344</v>
      </c>
      <c r="C2" s="101"/>
      <c r="D2" s="101"/>
      <c r="E2" s="101"/>
      <c r="F2" s="101"/>
      <c r="G2" s="102" t="s">
        <v>70</v>
      </c>
      <c r="H2" s="102"/>
      <c r="I2" s="102"/>
      <c r="J2" s="102"/>
      <c r="K2" s="102"/>
      <c r="L2" s="102"/>
    </row>
    <row r="3" spans="12:19" ht="14.25" thickBot="1">
      <c r="L3" s="103" t="s">
        <v>2</v>
      </c>
      <c r="M3" s="103"/>
      <c r="N3" s="4">
        <v>10</v>
      </c>
      <c r="O3" s="5" t="s">
        <v>3</v>
      </c>
      <c r="P3" s="2">
        <v>30</v>
      </c>
      <c r="Q3" s="5" t="s">
        <v>4</v>
      </c>
      <c r="R3" s="2">
        <v>0</v>
      </c>
      <c r="S3" s="5" t="s">
        <v>5</v>
      </c>
    </row>
    <row r="4" spans="2:22" ht="14.25" thickBot="1">
      <c r="B4" s="230" t="s">
        <v>6</v>
      </c>
      <c r="C4" s="230" t="s">
        <v>343</v>
      </c>
      <c r="D4" s="16" t="s">
        <v>8</v>
      </c>
      <c r="E4" s="50" t="s">
        <v>79</v>
      </c>
      <c r="F4" s="47" t="s">
        <v>9</v>
      </c>
      <c r="G4" s="83" t="s">
        <v>10</v>
      </c>
      <c r="H4" s="84" t="s">
        <v>59</v>
      </c>
      <c r="I4" s="85" t="s">
        <v>60</v>
      </c>
      <c r="J4" s="86" t="s">
        <v>61</v>
      </c>
      <c r="K4" s="87" t="s">
        <v>62</v>
      </c>
      <c r="L4" s="22" t="s">
        <v>11</v>
      </c>
      <c r="M4" s="88" t="s">
        <v>63</v>
      </c>
      <c r="N4" s="104" t="s">
        <v>12</v>
      </c>
      <c r="O4" s="105"/>
      <c r="P4" s="105"/>
      <c r="Q4" s="105"/>
      <c r="R4" s="105"/>
      <c r="S4" s="106"/>
      <c r="T4" s="18" t="s">
        <v>13</v>
      </c>
      <c r="U4" s="17" t="s">
        <v>13</v>
      </c>
      <c r="V4" s="25" t="s">
        <v>14</v>
      </c>
    </row>
    <row r="5" spans="2:22" ht="13.5">
      <c r="B5" s="231">
        <v>1</v>
      </c>
      <c r="C5" s="232">
        <v>1</v>
      </c>
      <c r="D5" s="31" t="s">
        <v>48</v>
      </c>
      <c r="E5" s="43" t="s">
        <v>160</v>
      </c>
      <c r="F5" s="36" t="s">
        <v>49</v>
      </c>
      <c r="G5" s="65">
        <v>677</v>
      </c>
      <c r="H5" s="67">
        <v>0.03</v>
      </c>
      <c r="I5" s="7">
        <v>0</v>
      </c>
      <c r="J5" s="70">
        <v>-0.02</v>
      </c>
      <c r="K5" s="30">
        <v>683.77</v>
      </c>
      <c r="L5" s="24">
        <v>0.8774880442253975</v>
      </c>
      <c r="M5" s="21">
        <v>0.03</v>
      </c>
      <c r="N5" s="27">
        <v>13</v>
      </c>
      <c r="O5" s="9" t="s">
        <v>3</v>
      </c>
      <c r="P5" s="8">
        <v>52</v>
      </c>
      <c r="Q5" s="9" t="s">
        <v>4</v>
      </c>
      <c r="R5" s="8">
        <v>0</v>
      </c>
      <c r="S5" s="9" t="s">
        <v>5</v>
      </c>
      <c r="T5" s="8">
        <v>12120</v>
      </c>
      <c r="U5" s="6">
        <v>12120</v>
      </c>
      <c r="V5" s="28">
        <v>10964.077418568886</v>
      </c>
    </row>
    <row r="6" spans="2:22" ht="13.5">
      <c r="B6" s="231">
        <v>2</v>
      </c>
      <c r="C6" s="232">
        <v>6</v>
      </c>
      <c r="D6" s="31" t="s">
        <v>27</v>
      </c>
      <c r="E6" s="43" t="s">
        <v>157</v>
      </c>
      <c r="F6" s="36" t="s">
        <v>28</v>
      </c>
      <c r="G6" s="65">
        <v>710</v>
      </c>
      <c r="H6" s="67">
        <v>0.03</v>
      </c>
      <c r="I6" s="7">
        <v>0</v>
      </c>
      <c r="J6" s="70">
        <v>0</v>
      </c>
      <c r="K6" s="30">
        <v>731.3</v>
      </c>
      <c r="L6" s="24">
        <v>0.8204567209079722</v>
      </c>
      <c r="M6" s="21">
        <v>0</v>
      </c>
      <c r="N6" s="27">
        <v>14</v>
      </c>
      <c r="O6" s="9" t="s">
        <v>3</v>
      </c>
      <c r="P6" s="8">
        <v>19</v>
      </c>
      <c r="Q6" s="9" t="s">
        <v>4</v>
      </c>
      <c r="R6" s="8">
        <v>25</v>
      </c>
      <c r="S6" s="9" t="s">
        <v>5</v>
      </c>
      <c r="T6" s="8">
        <v>13765</v>
      </c>
      <c r="U6" s="6">
        <v>13765</v>
      </c>
      <c r="V6" s="28">
        <v>11293.586763298237</v>
      </c>
    </row>
    <row r="7" spans="2:22" ht="13.5">
      <c r="B7" s="231">
        <v>3</v>
      </c>
      <c r="C7" s="232">
        <v>9</v>
      </c>
      <c r="D7" s="31" t="s">
        <v>153</v>
      </c>
      <c r="E7" s="43" t="s">
        <v>169</v>
      </c>
      <c r="F7" s="36" t="s">
        <v>154</v>
      </c>
      <c r="G7" s="65">
        <v>740</v>
      </c>
      <c r="H7" s="67">
        <v>0.03</v>
      </c>
      <c r="I7" s="7">
        <v>0</v>
      </c>
      <c r="J7" s="70">
        <v>0</v>
      </c>
      <c r="K7" s="30">
        <v>762.2</v>
      </c>
      <c r="L7" s="24">
        <v>0.7871949619522435</v>
      </c>
      <c r="M7" s="21">
        <v>0</v>
      </c>
      <c r="N7" s="27">
        <v>14</v>
      </c>
      <c r="O7" s="9" t="s">
        <v>3</v>
      </c>
      <c r="P7" s="8">
        <v>32</v>
      </c>
      <c r="Q7" s="9" t="s">
        <v>4</v>
      </c>
      <c r="R7" s="8">
        <v>44</v>
      </c>
      <c r="S7" s="9" t="s">
        <v>5</v>
      </c>
      <c r="T7" s="8">
        <v>14564</v>
      </c>
      <c r="U7" s="6">
        <v>14564</v>
      </c>
      <c r="V7" s="28">
        <v>11464.707425872473</v>
      </c>
    </row>
    <row r="8" spans="2:22" ht="13.5">
      <c r="B8" s="231">
        <v>4</v>
      </c>
      <c r="C8" s="232">
        <v>8</v>
      </c>
      <c r="D8" s="31" t="s">
        <v>29</v>
      </c>
      <c r="E8" s="43" t="s">
        <v>158</v>
      </c>
      <c r="F8" s="36" t="s">
        <v>30</v>
      </c>
      <c r="G8" s="65">
        <v>725</v>
      </c>
      <c r="H8" s="67">
        <v>0.04</v>
      </c>
      <c r="I8" s="7">
        <v>0</v>
      </c>
      <c r="J8" s="70">
        <v>-0.02</v>
      </c>
      <c r="K8" s="30">
        <v>739.5</v>
      </c>
      <c r="L8" s="24">
        <v>0.8113590263691683</v>
      </c>
      <c r="M8" s="21">
        <v>0</v>
      </c>
      <c r="N8" s="27">
        <v>14</v>
      </c>
      <c r="O8" s="9" t="s">
        <v>3</v>
      </c>
      <c r="P8" s="8">
        <v>29</v>
      </c>
      <c r="Q8" s="9" t="s">
        <v>4</v>
      </c>
      <c r="R8" s="8">
        <v>0</v>
      </c>
      <c r="S8" s="9" t="s">
        <v>5</v>
      </c>
      <c r="T8" s="8">
        <v>14340</v>
      </c>
      <c r="U8" s="6">
        <v>14340</v>
      </c>
      <c r="V8" s="28">
        <v>11634.888438133874</v>
      </c>
    </row>
    <row r="9" spans="2:22" ht="13.5">
      <c r="B9" s="231">
        <v>5</v>
      </c>
      <c r="C9" s="232">
        <v>7</v>
      </c>
      <c r="D9" s="31" t="s">
        <v>15</v>
      </c>
      <c r="E9" s="43" t="s">
        <v>168</v>
      </c>
      <c r="F9" s="36" t="s">
        <v>151</v>
      </c>
      <c r="G9" s="65">
        <v>720</v>
      </c>
      <c r="H9" s="67">
        <v>0.03</v>
      </c>
      <c r="I9" s="7">
        <v>0</v>
      </c>
      <c r="J9" s="70">
        <v>-0.02</v>
      </c>
      <c r="K9" s="30">
        <v>727.2</v>
      </c>
      <c r="L9" s="24">
        <v>0.8250825082508251</v>
      </c>
      <c r="M9" s="21">
        <v>0</v>
      </c>
      <c r="N9" s="27">
        <v>14</v>
      </c>
      <c r="O9" s="9" t="s">
        <v>3</v>
      </c>
      <c r="P9" s="8">
        <v>26</v>
      </c>
      <c r="Q9" s="9" t="s">
        <v>4</v>
      </c>
      <c r="R9" s="8">
        <v>41</v>
      </c>
      <c r="S9" s="9" t="s">
        <v>5</v>
      </c>
      <c r="T9" s="8">
        <v>14201</v>
      </c>
      <c r="U9" s="6">
        <v>14201</v>
      </c>
      <c r="V9" s="28">
        <v>11716.996699669968</v>
      </c>
    </row>
    <row r="10" spans="2:22" ht="13.5">
      <c r="B10" s="231">
        <v>6</v>
      </c>
      <c r="C10" s="232">
        <v>2</v>
      </c>
      <c r="D10" s="31" t="s">
        <v>33</v>
      </c>
      <c r="E10" s="43" t="s">
        <v>159</v>
      </c>
      <c r="F10" s="36" t="s">
        <v>34</v>
      </c>
      <c r="G10" s="65">
        <v>663</v>
      </c>
      <c r="H10" s="67">
        <v>0.01</v>
      </c>
      <c r="I10" s="7">
        <v>0</v>
      </c>
      <c r="J10" s="70">
        <v>-0.02</v>
      </c>
      <c r="K10" s="30">
        <v>656.37</v>
      </c>
      <c r="L10" s="24">
        <v>0.9141185611773847</v>
      </c>
      <c r="M10" s="21">
        <v>0.03</v>
      </c>
      <c r="N10" s="27">
        <v>13</v>
      </c>
      <c r="O10" s="9" t="s">
        <v>3</v>
      </c>
      <c r="P10" s="8">
        <v>57</v>
      </c>
      <c r="Q10" s="9" t="s">
        <v>4</v>
      </c>
      <c r="R10" s="8">
        <v>48</v>
      </c>
      <c r="S10" s="9" t="s">
        <v>5</v>
      </c>
      <c r="T10" s="8">
        <v>12468</v>
      </c>
      <c r="U10" s="6">
        <v>12468</v>
      </c>
      <c r="V10" s="28">
        <v>11749.721877071785</v>
      </c>
    </row>
    <row r="11" spans="2:22" ht="13.5">
      <c r="B11" s="231">
        <v>7</v>
      </c>
      <c r="C11" s="232">
        <v>4</v>
      </c>
      <c r="D11" s="31" t="s">
        <v>337</v>
      </c>
      <c r="E11" s="43" t="s">
        <v>340</v>
      </c>
      <c r="F11" s="36" t="s">
        <v>338</v>
      </c>
      <c r="G11" s="65">
        <v>678</v>
      </c>
      <c r="H11" s="67">
        <v>0.03</v>
      </c>
      <c r="I11" s="7">
        <v>0</v>
      </c>
      <c r="J11" s="70">
        <v>-0.02</v>
      </c>
      <c r="K11" s="30">
        <v>684.78</v>
      </c>
      <c r="L11" s="24">
        <v>0.8761938140716725</v>
      </c>
      <c r="M11" s="21">
        <v>0</v>
      </c>
      <c r="N11" s="27">
        <v>14</v>
      </c>
      <c r="O11" s="9" t="s">
        <v>3</v>
      </c>
      <c r="P11" s="8">
        <v>16</v>
      </c>
      <c r="Q11" s="9" t="s">
        <v>4</v>
      </c>
      <c r="R11" s="8">
        <v>50</v>
      </c>
      <c r="S11" s="9" t="s">
        <v>5</v>
      </c>
      <c r="T11" s="8">
        <v>13610</v>
      </c>
      <c r="U11" s="6">
        <v>13610</v>
      </c>
      <c r="V11" s="28">
        <v>11924.997809515464</v>
      </c>
    </row>
    <row r="12" spans="2:22" ht="13.5">
      <c r="B12" s="231">
        <v>8</v>
      </c>
      <c r="C12" s="233">
        <v>3</v>
      </c>
      <c r="D12" s="31" t="s">
        <v>152</v>
      </c>
      <c r="E12" s="42" t="s">
        <v>156</v>
      </c>
      <c r="F12" s="36" t="s">
        <v>26</v>
      </c>
      <c r="G12" s="65">
        <v>677</v>
      </c>
      <c r="H12" s="67">
        <v>0.03</v>
      </c>
      <c r="I12" s="7">
        <v>0</v>
      </c>
      <c r="J12" s="70">
        <v>-0.02</v>
      </c>
      <c r="K12" s="30">
        <v>683.77</v>
      </c>
      <c r="L12" s="24">
        <v>0.8774880442253975</v>
      </c>
      <c r="M12" s="37">
        <v>0.03</v>
      </c>
      <c r="N12" s="27">
        <v>14</v>
      </c>
      <c r="O12" s="9" t="s">
        <v>3</v>
      </c>
      <c r="P12" s="8">
        <v>11</v>
      </c>
      <c r="Q12" s="9" t="s">
        <v>4</v>
      </c>
      <c r="R12" s="8">
        <v>13</v>
      </c>
      <c r="S12" s="9" t="s">
        <v>5</v>
      </c>
      <c r="T12" s="8">
        <v>13273</v>
      </c>
      <c r="U12" s="6">
        <v>13273</v>
      </c>
      <c r="V12" s="28">
        <v>12007.112176292476</v>
      </c>
    </row>
    <row r="13" spans="2:22" ht="13.5">
      <c r="B13" s="231">
        <v>9</v>
      </c>
      <c r="C13" s="234">
        <v>5</v>
      </c>
      <c r="D13" s="31" t="s">
        <v>51</v>
      </c>
      <c r="E13" s="42" t="s">
        <v>161</v>
      </c>
      <c r="F13" s="36" t="s">
        <v>52</v>
      </c>
      <c r="G13" s="65">
        <v>658</v>
      </c>
      <c r="H13" s="68">
        <v>0.03</v>
      </c>
      <c r="I13" s="13">
        <v>0</v>
      </c>
      <c r="J13" s="71">
        <v>-0.02</v>
      </c>
      <c r="K13" s="29">
        <v>664.58</v>
      </c>
      <c r="L13" s="23">
        <v>0.9028258448945198</v>
      </c>
      <c r="M13" s="20">
        <v>0.03</v>
      </c>
      <c r="N13" s="27">
        <v>14</v>
      </c>
      <c r="O13" s="15" t="s">
        <v>3</v>
      </c>
      <c r="P13" s="8">
        <v>18</v>
      </c>
      <c r="Q13" s="15" t="s">
        <v>4</v>
      </c>
      <c r="R13" s="8">
        <v>10</v>
      </c>
      <c r="S13" s="15" t="s">
        <v>5</v>
      </c>
      <c r="T13" s="14">
        <v>13690</v>
      </c>
      <c r="U13" s="12">
        <v>13690</v>
      </c>
      <c r="V13" s="26">
        <v>12741.944140830903</v>
      </c>
    </row>
    <row r="14" spans="2:22" ht="14.25" thickBot="1">
      <c r="B14" s="235" t="s">
        <v>335</v>
      </c>
      <c r="C14" s="235" t="s">
        <v>335</v>
      </c>
      <c r="D14" s="99" t="s">
        <v>54</v>
      </c>
      <c r="E14" s="91"/>
      <c r="F14" s="53" t="s">
        <v>155</v>
      </c>
      <c r="G14" s="66">
        <v>710</v>
      </c>
      <c r="H14" s="69">
        <v>0.02</v>
      </c>
      <c r="I14" s="54">
        <v>0</v>
      </c>
      <c r="J14" s="72">
        <v>-0.02</v>
      </c>
      <c r="K14" s="55">
        <v>710</v>
      </c>
      <c r="L14" s="56">
        <v>0.8450704225352113</v>
      </c>
      <c r="M14" s="93">
        <v>0</v>
      </c>
      <c r="N14" s="64">
        <v>0</v>
      </c>
      <c r="O14" s="59" t="s">
        <v>3</v>
      </c>
      <c r="P14" s="60">
        <v>0</v>
      </c>
      <c r="Q14" s="59" t="s">
        <v>4</v>
      </c>
      <c r="R14" s="60">
        <v>0</v>
      </c>
      <c r="S14" s="59" t="s">
        <v>5</v>
      </c>
      <c r="T14" s="60">
        <v>-37800</v>
      </c>
      <c r="U14" s="61">
        <v>0</v>
      </c>
      <c r="V14" s="62">
        <v>0</v>
      </c>
    </row>
    <row r="16" spans="2:22" ht="13.5">
      <c r="B16" s="100" t="s">
        <v>64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2:22" ht="13.5">
      <c r="B17" s="100" t="s">
        <v>65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2:22" ht="13.5">
      <c r="B18" s="100" t="s">
        <v>66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2:22" ht="13.5">
      <c r="B19" s="100" t="s">
        <v>67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34" ht="13.5">
      <c r="E34" s="92"/>
    </row>
  </sheetData>
  <mergeCells count="8">
    <mergeCell ref="B16:V16"/>
    <mergeCell ref="B17:V17"/>
    <mergeCell ref="B18:V18"/>
    <mergeCell ref="B19:V19"/>
    <mergeCell ref="B2:F2"/>
    <mergeCell ref="G2:L2"/>
    <mergeCell ref="L3:M3"/>
    <mergeCell ref="N4:S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4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9.25390625" style="4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6" max="16" width="7.00390625" style="0" customWidth="1"/>
    <col min="17" max="17" width="8.25390625" style="2" customWidth="1"/>
    <col min="18" max="18" width="2.50390625" style="0" customWidth="1"/>
  </cols>
  <sheetData>
    <row r="2" spans="2:12" ht="17.25">
      <c r="B2" s="101" t="s">
        <v>345</v>
      </c>
      <c r="C2" s="101"/>
      <c r="D2" s="101"/>
      <c r="E2" s="101"/>
      <c r="F2" s="101"/>
      <c r="G2" s="101"/>
      <c r="H2" s="101"/>
      <c r="I2" s="101"/>
      <c r="J2" s="101"/>
      <c r="K2" s="101"/>
      <c r="L2" s="32"/>
    </row>
    <row r="3" spans="2:14" ht="14.25" thickBot="1">
      <c r="B3" s="107" t="s">
        <v>1</v>
      </c>
      <c r="C3" s="107"/>
      <c r="D3" s="107"/>
      <c r="E3" s="49"/>
      <c r="H3" s="5" t="s">
        <v>2</v>
      </c>
      <c r="I3" s="4">
        <v>10</v>
      </c>
      <c r="J3" s="5" t="s">
        <v>3</v>
      </c>
      <c r="K3" s="2">
        <v>30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79</v>
      </c>
      <c r="F4" s="47" t="s">
        <v>9</v>
      </c>
      <c r="G4" s="73" t="s">
        <v>10</v>
      </c>
      <c r="H4" s="22" t="s">
        <v>11</v>
      </c>
      <c r="I4" s="105" t="s">
        <v>12</v>
      </c>
      <c r="J4" s="105"/>
      <c r="K4" s="105"/>
      <c r="L4" s="105"/>
      <c r="M4" s="105"/>
      <c r="N4" s="106"/>
      <c r="O4" s="18" t="s">
        <v>13</v>
      </c>
      <c r="P4" s="17" t="s">
        <v>13</v>
      </c>
      <c r="Q4" s="25" t="s">
        <v>14</v>
      </c>
    </row>
    <row r="5" spans="2:17" ht="13.5">
      <c r="B5" s="10">
        <v>1</v>
      </c>
      <c r="C5" s="36">
        <v>1</v>
      </c>
      <c r="D5" s="40" t="s">
        <v>48</v>
      </c>
      <c r="E5" s="43" t="s">
        <v>160</v>
      </c>
      <c r="F5" s="36" t="s">
        <v>49</v>
      </c>
      <c r="G5" s="74">
        <v>677</v>
      </c>
      <c r="H5" s="24">
        <v>0.8862629246676514</v>
      </c>
      <c r="I5" s="39">
        <v>13</v>
      </c>
      <c r="J5" s="9" t="s">
        <v>3</v>
      </c>
      <c r="K5" s="8">
        <v>52</v>
      </c>
      <c r="L5" s="9" t="s">
        <v>4</v>
      </c>
      <c r="M5" s="8"/>
      <c r="N5" s="9" t="s">
        <v>5</v>
      </c>
      <c r="O5" s="8">
        <v>12120</v>
      </c>
      <c r="P5" s="6">
        <v>12120</v>
      </c>
      <c r="Q5" s="28">
        <v>10741.506646971935</v>
      </c>
    </row>
    <row r="6" spans="2:17" ht="13.5">
      <c r="B6" s="10">
        <v>2</v>
      </c>
      <c r="C6" s="36">
        <v>2</v>
      </c>
      <c r="D6" s="40" t="s">
        <v>33</v>
      </c>
      <c r="E6" s="43" t="s">
        <v>159</v>
      </c>
      <c r="F6" s="36" t="s">
        <v>34</v>
      </c>
      <c r="G6" s="74">
        <v>663</v>
      </c>
      <c r="H6" s="24">
        <v>0.9049773755656109</v>
      </c>
      <c r="I6" s="39">
        <v>13</v>
      </c>
      <c r="J6" s="9" t="s">
        <v>3</v>
      </c>
      <c r="K6" s="8">
        <v>57</v>
      </c>
      <c r="L6" s="9" t="s">
        <v>4</v>
      </c>
      <c r="M6" s="8">
        <v>48</v>
      </c>
      <c r="N6" s="9" t="s">
        <v>5</v>
      </c>
      <c r="O6" s="8">
        <v>12468</v>
      </c>
      <c r="P6" s="6">
        <v>12468</v>
      </c>
      <c r="Q6" s="28">
        <v>11283.257918552037</v>
      </c>
    </row>
    <row r="7" spans="2:17" ht="13.5">
      <c r="B7" s="10">
        <v>3</v>
      </c>
      <c r="C7" s="36">
        <v>6</v>
      </c>
      <c r="D7" s="40" t="s">
        <v>27</v>
      </c>
      <c r="E7" s="43" t="s">
        <v>157</v>
      </c>
      <c r="F7" s="36" t="s">
        <v>28</v>
      </c>
      <c r="G7" s="74">
        <v>710</v>
      </c>
      <c r="H7" s="24">
        <v>0.8450704225352113</v>
      </c>
      <c r="I7" s="39">
        <v>14</v>
      </c>
      <c r="J7" s="9" t="s">
        <v>3</v>
      </c>
      <c r="K7" s="8">
        <v>19</v>
      </c>
      <c r="L7" s="9" t="s">
        <v>4</v>
      </c>
      <c r="M7" s="8">
        <v>25</v>
      </c>
      <c r="N7" s="9" t="s">
        <v>5</v>
      </c>
      <c r="O7" s="8">
        <v>13765</v>
      </c>
      <c r="P7" s="6">
        <v>13765</v>
      </c>
      <c r="Q7" s="28">
        <v>11632.394366197183</v>
      </c>
    </row>
    <row r="8" spans="2:17" ht="13.5">
      <c r="B8" s="10">
        <v>4</v>
      </c>
      <c r="C8" s="36">
        <v>3</v>
      </c>
      <c r="D8" s="40" t="s">
        <v>162</v>
      </c>
      <c r="E8" s="43" t="s">
        <v>156</v>
      </c>
      <c r="F8" s="36" t="s">
        <v>26</v>
      </c>
      <c r="G8" s="74">
        <v>677</v>
      </c>
      <c r="H8" s="24">
        <v>0.8862629246676514</v>
      </c>
      <c r="I8" s="39">
        <v>14</v>
      </c>
      <c r="J8" s="9" t="s">
        <v>3</v>
      </c>
      <c r="K8" s="8">
        <v>11</v>
      </c>
      <c r="L8" s="9" t="s">
        <v>4</v>
      </c>
      <c r="M8" s="8">
        <v>13</v>
      </c>
      <c r="N8" s="9" t="s">
        <v>5</v>
      </c>
      <c r="O8" s="8">
        <v>13273</v>
      </c>
      <c r="P8" s="6">
        <v>13273</v>
      </c>
      <c r="Q8" s="28">
        <v>11763.367799113737</v>
      </c>
    </row>
    <row r="9" spans="2:17" ht="13.5">
      <c r="B9" s="10">
        <v>5</v>
      </c>
      <c r="C9" s="36">
        <v>9</v>
      </c>
      <c r="D9" s="40" t="s">
        <v>163</v>
      </c>
      <c r="E9" s="43" t="s">
        <v>164</v>
      </c>
      <c r="F9" s="36" t="s">
        <v>165</v>
      </c>
      <c r="G9" s="74">
        <v>740</v>
      </c>
      <c r="H9" s="24">
        <v>0.8108108108108109</v>
      </c>
      <c r="I9" s="39">
        <v>14</v>
      </c>
      <c r="J9" s="9" t="s">
        <v>3</v>
      </c>
      <c r="K9" s="8">
        <v>32</v>
      </c>
      <c r="L9" s="9" t="s">
        <v>4</v>
      </c>
      <c r="M9" s="8">
        <v>44</v>
      </c>
      <c r="N9" s="9" t="s">
        <v>5</v>
      </c>
      <c r="O9" s="8">
        <v>14564</v>
      </c>
      <c r="P9" s="6">
        <v>14564</v>
      </c>
      <c r="Q9" s="28">
        <v>11808.64864864865</v>
      </c>
    </row>
    <row r="10" spans="2:17" ht="13.5">
      <c r="B10" s="10">
        <v>6</v>
      </c>
      <c r="C10" s="36">
        <v>7</v>
      </c>
      <c r="D10" s="40" t="s">
        <v>15</v>
      </c>
      <c r="E10" s="43" t="s">
        <v>148</v>
      </c>
      <c r="F10" s="36" t="s">
        <v>120</v>
      </c>
      <c r="G10" s="74">
        <v>720</v>
      </c>
      <c r="H10" s="24">
        <v>0.8333333333333334</v>
      </c>
      <c r="I10" s="39">
        <v>14</v>
      </c>
      <c r="J10" s="9" t="s">
        <v>3</v>
      </c>
      <c r="K10" s="8">
        <v>26</v>
      </c>
      <c r="L10" s="9" t="s">
        <v>4</v>
      </c>
      <c r="M10" s="8">
        <v>41</v>
      </c>
      <c r="N10" s="9" t="s">
        <v>5</v>
      </c>
      <c r="O10" s="8">
        <v>14201</v>
      </c>
      <c r="P10" s="6">
        <v>14201</v>
      </c>
      <c r="Q10" s="28">
        <v>11834.166666666668</v>
      </c>
    </row>
    <row r="11" spans="2:17" ht="13.5">
      <c r="B11" s="10">
        <v>7</v>
      </c>
      <c r="C11" s="36">
        <v>8</v>
      </c>
      <c r="D11" s="40" t="s">
        <v>29</v>
      </c>
      <c r="E11" s="43" t="s">
        <v>158</v>
      </c>
      <c r="F11" s="36" t="s">
        <v>30</v>
      </c>
      <c r="G11" s="74">
        <v>725</v>
      </c>
      <c r="H11" s="24">
        <v>0.8275862068965517</v>
      </c>
      <c r="I11" s="39">
        <v>14</v>
      </c>
      <c r="J11" s="9" t="s">
        <v>3</v>
      </c>
      <c r="K11" s="8">
        <v>29</v>
      </c>
      <c r="L11" s="9" t="s">
        <v>4</v>
      </c>
      <c r="M11" s="8">
        <v>0</v>
      </c>
      <c r="N11" s="9" t="s">
        <v>5</v>
      </c>
      <c r="O11" s="8">
        <v>14340</v>
      </c>
      <c r="P11" s="6">
        <v>14340</v>
      </c>
      <c r="Q11" s="28">
        <v>11867.58620689655</v>
      </c>
    </row>
    <row r="12" spans="2:17" ht="13.5">
      <c r="B12" s="10">
        <v>8</v>
      </c>
      <c r="C12" s="36">
        <v>4</v>
      </c>
      <c r="D12" s="40" t="s">
        <v>339</v>
      </c>
      <c r="E12" s="43" t="s">
        <v>340</v>
      </c>
      <c r="F12" s="36" t="s">
        <v>341</v>
      </c>
      <c r="G12" s="74">
        <v>678</v>
      </c>
      <c r="H12" s="24">
        <v>0.8849557522123894</v>
      </c>
      <c r="I12" s="39">
        <v>14</v>
      </c>
      <c r="J12" s="9" t="s">
        <v>3</v>
      </c>
      <c r="K12" s="8">
        <v>16</v>
      </c>
      <c r="L12" s="9" t="s">
        <v>4</v>
      </c>
      <c r="M12" s="8">
        <v>50</v>
      </c>
      <c r="N12" s="9" t="s">
        <v>5</v>
      </c>
      <c r="O12" s="8">
        <v>13610</v>
      </c>
      <c r="P12" s="6">
        <v>13610</v>
      </c>
      <c r="Q12" s="28">
        <v>12044.24778761062</v>
      </c>
    </row>
    <row r="13" spans="2:17" ht="13.5">
      <c r="B13" s="10">
        <v>9</v>
      </c>
      <c r="C13" s="38">
        <v>5</v>
      </c>
      <c r="D13" s="45" t="s">
        <v>51</v>
      </c>
      <c r="E13" s="44" t="s">
        <v>161</v>
      </c>
      <c r="F13" s="38" t="s">
        <v>52</v>
      </c>
      <c r="G13" s="75">
        <v>658</v>
      </c>
      <c r="H13" s="23">
        <v>0.9118541033434651</v>
      </c>
      <c r="I13" s="46">
        <v>14</v>
      </c>
      <c r="J13" s="15" t="s">
        <v>3</v>
      </c>
      <c r="K13" s="14">
        <v>18</v>
      </c>
      <c r="L13" s="15" t="s">
        <v>4</v>
      </c>
      <c r="M13" s="14">
        <v>10</v>
      </c>
      <c r="N13" s="15" t="s">
        <v>5</v>
      </c>
      <c r="O13" s="14">
        <v>13690</v>
      </c>
      <c r="P13" s="12">
        <v>13690</v>
      </c>
      <c r="Q13" s="26">
        <v>12483.282674772037</v>
      </c>
    </row>
    <row r="14" spans="2:17" ht="14.25" customHeight="1">
      <c r="B14" s="36" t="s">
        <v>342</v>
      </c>
      <c r="C14" s="36" t="s">
        <v>342</v>
      </c>
      <c r="D14" s="40" t="s">
        <v>54</v>
      </c>
      <c r="E14" s="43" t="s">
        <v>166</v>
      </c>
      <c r="F14" s="36" t="s">
        <v>167</v>
      </c>
      <c r="G14" s="74">
        <v>710</v>
      </c>
      <c r="H14" s="24">
        <v>0.8450704225352113</v>
      </c>
      <c r="I14" s="39"/>
      <c r="J14" s="9" t="s">
        <v>3</v>
      </c>
      <c r="K14" s="8"/>
      <c r="L14" s="9" t="s">
        <v>4</v>
      </c>
      <c r="M14" s="8"/>
      <c r="N14" s="9" t="s">
        <v>5</v>
      </c>
      <c r="O14" s="8">
        <v>-37800</v>
      </c>
      <c r="P14" s="6">
        <v>0</v>
      </c>
      <c r="Q14" s="28">
        <v>0</v>
      </c>
    </row>
  </sheetData>
  <mergeCells count="3">
    <mergeCell ref="B2:K2"/>
    <mergeCell ref="B3:D3"/>
    <mergeCell ref="I4:N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9.25390625" style="4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6" max="16" width="7.00390625" style="0" customWidth="1"/>
    <col min="17" max="17" width="8.25390625" style="2" customWidth="1"/>
    <col min="18" max="18" width="2.50390625" style="0" customWidth="1"/>
  </cols>
  <sheetData>
    <row r="2" spans="2:12" ht="17.25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32"/>
    </row>
    <row r="3" spans="2:14" ht="14.25" thickBot="1">
      <c r="B3" s="107" t="s">
        <v>1</v>
      </c>
      <c r="C3" s="107"/>
      <c r="D3" s="107"/>
      <c r="E3" s="49"/>
      <c r="H3" s="5" t="s">
        <v>2</v>
      </c>
      <c r="I3" s="4">
        <v>10</v>
      </c>
      <c r="J3" s="5" t="s">
        <v>3</v>
      </c>
      <c r="K3" s="2">
        <v>30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98</v>
      </c>
      <c r="F4" s="47" t="s">
        <v>9</v>
      </c>
      <c r="G4" s="73" t="s">
        <v>10</v>
      </c>
      <c r="H4" s="22" t="s">
        <v>11</v>
      </c>
      <c r="I4" s="105" t="s">
        <v>12</v>
      </c>
      <c r="J4" s="105"/>
      <c r="K4" s="105"/>
      <c r="L4" s="105"/>
      <c r="M4" s="105"/>
      <c r="N4" s="106"/>
      <c r="O4" s="18" t="s">
        <v>13</v>
      </c>
      <c r="P4" s="17" t="s">
        <v>13</v>
      </c>
      <c r="Q4" s="25" t="s">
        <v>14</v>
      </c>
    </row>
    <row r="5" spans="2:17" ht="13.5">
      <c r="B5" s="10"/>
      <c r="C5" s="36"/>
      <c r="D5" s="40" t="s">
        <v>131</v>
      </c>
      <c r="E5" s="43"/>
      <c r="F5" s="36" t="s">
        <v>26</v>
      </c>
      <c r="G5" s="74">
        <v>677</v>
      </c>
      <c r="H5" s="24">
        <f aca="true" t="shared" si="0" ref="H5:H39">600/G5</f>
        <v>0.8862629246676514</v>
      </c>
      <c r="I5" s="39"/>
      <c r="J5" s="9" t="s">
        <v>3</v>
      </c>
      <c r="K5" s="8"/>
      <c r="L5" s="9" t="s">
        <v>4</v>
      </c>
      <c r="M5" s="8"/>
      <c r="N5" s="9" t="s">
        <v>5</v>
      </c>
      <c r="O5" s="8">
        <f>(I5-$I$3)*3600+(K5-$K$3)*60+(M5-$M$3)</f>
        <v>-37800</v>
      </c>
      <c r="P5" s="6">
        <f aca="true" t="shared" si="1" ref="P5:P39">IF(O5&gt;0,O5,0)</f>
        <v>0</v>
      </c>
      <c r="Q5" s="28">
        <f>P5*H5</f>
        <v>0</v>
      </c>
    </row>
    <row r="6" spans="2:17" ht="13.5">
      <c r="B6" s="10"/>
      <c r="C6" s="36"/>
      <c r="D6" s="35" t="s">
        <v>16</v>
      </c>
      <c r="E6" s="43" t="s">
        <v>99</v>
      </c>
      <c r="F6" s="36" t="s">
        <v>17</v>
      </c>
      <c r="G6" s="74">
        <v>850</v>
      </c>
      <c r="H6" s="24">
        <f t="shared" si="0"/>
        <v>0.7058823529411765</v>
      </c>
      <c r="I6" s="39"/>
      <c r="J6" s="9" t="s">
        <v>3</v>
      </c>
      <c r="K6" s="8"/>
      <c r="L6" s="9" t="s">
        <v>4</v>
      </c>
      <c r="M6" s="8"/>
      <c r="N6" s="9" t="s">
        <v>5</v>
      </c>
      <c r="O6" s="8">
        <f aca="true" t="shared" si="2" ref="O6:O39">(I6-$I$3)*3600+(K6-$K$3)*60+(M6-$M$3)</f>
        <v>-37800</v>
      </c>
      <c r="P6" s="6">
        <f t="shared" si="1"/>
        <v>0</v>
      </c>
      <c r="Q6" s="28">
        <f aca="true" t="shared" si="3" ref="Q6:Q39">P6*H6</f>
        <v>0</v>
      </c>
    </row>
    <row r="7" spans="2:17" ht="13.5">
      <c r="B7" s="10"/>
      <c r="C7" s="36"/>
      <c r="D7" s="40" t="s">
        <v>18</v>
      </c>
      <c r="E7" s="43" t="s">
        <v>149</v>
      </c>
      <c r="F7" s="36" t="s">
        <v>19</v>
      </c>
      <c r="G7" s="74">
        <v>677</v>
      </c>
      <c r="H7" s="24">
        <f t="shared" si="0"/>
        <v>0.8862629246676514</v>
      </c>
      <c r="I7" s="39"/>
      <c r="J7" s="9" t="s">
        <v>3</v>
      </c>
      <c r="K7" s="8"/>
      <c r="L7" s="9" t="s">
        <v>4</v>
      </c>
      <c r="M7" s="8"/>
      <c r="N7" s="9" t="s">
        <v>5</v>
      </c>
      <c r="O7" s="8">
        <f t="shared" si="2"/>
        <v>-37800</v>
      </c>
      <c r="P7" s="6">
        <f t="shared" si="1"/>
        <v>0</v>
      </c>
      <c r="Q7" s="28">
        <f t="shared" si="3"/>
        <v>0</v>
      </c>
    </row>
    <row r="8" spans="2:17" ht="13.5">
      <c r="B8" s="10"/>
      <c r="C8" s="36"/>
      <c r="D8" s="40" t="s">
        <v>20</v>
      </c>
      <c r="E8" s="43" t="s">
        <v>100</v>
      </c>
      <c r="F8" s="36" t="s">
        <v>76</v>
      </c>
      <c r="G8" s="74">
        <v>710</v>
      </c>
      <c r="H8" s="24">
        <f t="shared" si="0"/>
        <v>0.8450704225352113</v>
      </c>
      <c r="I8" s="39"/>
      <c r="J8" s="9" t="s">
        <v>3</v>
      </c>
      <c r="K8" s="8"/>
      <c r="L8" s="9" t="s">
        <v>4</v>
      </c>
      <c r="M8" s="8"/>
      <c r="N8" s="9" t="s">
        <v>5</v>
      </c>
      <c r="O8" s="8">
        <f t="shared" si="2"/>
        <v>-37800</v>
      </c>
      <c r="P8" s="6">
        <f t="shared" si="1"/>
        <v>0</v>
      </c>
      <c r="Q8" s="28">
        <f t="shared" si="3"/>
        <v>0</v>
      </c>
    </row>
    <row r="9" spans="2:17" ht="13.5">
      <c r="B9" s="10"/>
      <c r="C9" s="36"/>
      <c r="D9" s="40" t="s">
        <v>21</v>
      </c>
      <c r="E9" s="43" t="s">
        <v>101</v>
      </c>
      <c r="F9" s="36" t="s">
        <v>22</v>
      </c>
      <c r="G9" s="74">
        <v>738</v>
      </c>
      <c r="H9" s="24">
        <f t="shared" si="0"/>
        <v>0.8130081300813008</v>
      </c>
      <c r="I9" s="39"/>
      <c r="J9" s="9" t="s">
        <v>3</v>
      </c>
      <c r="K9" s="8"/>
      <c r="L9" s="9" t="s">
        <v>4</v>
      </c>
      <c r="M9" s="8"/>
      <c r="N9" s="9" t="s">
        <v>5</v>
      </c>
      <c r="O9" s="8">
        <f t="shared" si="2"/>
        <v>-37800</v>
      </c>
      <c r="P9" s="6">
        <f t="shared" si="1"/>
        <v>0</v>
      </c>
      <c r="Q9" s="28">
        <f t="shared" si="3"/>
        <v>0</v>
      </c>
    </row>
    <row r="10" spans="2:17" ht="13.5">
      <c r="B10" s="10"/>
      <c r="C10" s="36"/>
      <c r="D10" s="40" t="s">
        <v>23</v>
      </c>
      <c r="E10" s="43" t="s">
        <v>102</v>
      </c>
      <c r="F10" s="36" t="s">
        <v>24</v>
      </c>
      <c r="G10" s="74">
        <v>812</v>
      </c>
      <c r="H10" s="24">
        <f t="shared" si="0"/>
        <v>0.7389162561576355</v>
      </c>
      <c r="I10" s="39"/>
      <c r="J10" s="9" t="s">
        <v>3</v>
      </c>
      <c r="K10" s="8"/>
      <c r="L10" s="9" t="s">
        <v>4</v>
      </c>
      <c r="M10" s="8"/>
      <c r="N10" s="9" t="s">
        <v>5</v>
      </c>
      <c r="O10" s="8">
        <f t="shared" si="2"/>
        <v>-37800</v>
      </c>
      <c r="P10" s="6">
        <f t="shared" si="1"/>
        <v>0</v>
      </c>
      <c r="Q10" s="28">
        <f t="shared" si="3"/>
        <v>0</v>
      </c>
    </row>
    <row r="11" spans="2:17" ht="13.5">
      <c r="B11" s="10"/>
      <c r="C11" s="36"/>
      <c r="D11" s="40" t="s">
        <v>125</v>
      </c>
      <c r="E11" s="43"/>
      <c r="F11" s="36" t="s">
        <v>118</v>
      </c>
      <c r="G11" s="74">
        <v>780</v>
      </c>
      <c r="H11" s="24">
        <f t="shared" si="0"/>
        <v>0.7692307692307693</v>
      </c>
      <c r="I11" s="39"/>
      <c r="J11" s="9" t="s">
        <v>3</v>
      </c>
      <c r="K11" s="8"/>
      <c r="L11" s="9" t="s">
        <v>4</v>
      </c>
      <c r="M11" s="8"/>
      <c r="N11" s="9" t="s">
        <v>5</v>
      </c>
      <c r="O11" s="8">
        <f t="shared" si="2"/>
        <v>-37800</v>
      </c>
      <c r="P11" s="6">
        <f t="shared" si="1"/>
        <v>0</v>
      </c>
      <c r="Q11" s="28">
        <f t="shared" si="3"/>
        <v>0</v>
      </c>
    </row>
    <row r="12" spans="2:17" ht="13.5">
      <c r="B12" s="10"/>
      <c r="C12" s="36"/>
      <c r="D12" s="40" t="s">
        <v>75</v>
      </c>
      <c r="E12" s="43" t="s">
        <v>103</v>
      </c>
      <c r="F12" s="36" t="s">
        <v>71</v>
      </c>
      <c r="G12" s="74">
        <v>740</v>
      </c>
      <c r="H12" s="24">
        <f>600/G12</f>
        <v>0.8108108108108109</v>
      </c>
      <c r="I12" s="39"/>
      <c r="J12" s="9" t="s">
        <v>3</v>
      </c>
      <c r="K12" s="8"/>
      <c r="L12" s="9" t="s">
        <v>4</v>
      </c>
      <c r="M12" s="8"/>
      <c r="N12" s="9" t="s">
        <v>5</v>
      </c>
      <c r="O12" s="8">
        <f>(I12-$I$3)*3600+(K12-$K$3)*60+(M12-$M$3)</f>
        <v>-37800</v>
      </c>
      <c r="P12" s="6">
        <f>IF(O12&gt;0,O12,0)</f>
        <v>0</v>
      </c>
      <c r="Q12" s="28">
        <f>P12*H12</f>
        <v>0</v>
      </c>
    </row>
    <row r="13" spans="2:17" ht="13.5">
      <c r="B13" s="11"/>
      <c r="C13" s="38"/>
      <c r="D13" s="45" t="s">
        <v>25</v>
      </c>
      <c r="E13" s="44" t="s">
        <v>104</v>
      </c>
      <c r="F13" s="38" t="s">
        <v>126</v>
      </c>
      <c r="G13" s="75">
        <v>720</v>
      </c>
      <c r="H13" s="23">
        <f t="shared" si="0"/>
        <v>0.8333333333333334</v>
      </c>
      <c r="I13" s="46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2"/>
        <v>-37800</v>
      </c>
      <c r="P13" s="12">
        <f t="shared" si="1"/>
        <v>0</v>
      </c>
      <c r="Q13" s="26">
        <f t="shared" si="3"/>
        <v>0</v>
      </c>
    </row>
    <row r="14" spans="2:17" ht="14.25" customHeight="1">
      <c r="B14" s="10"/>
      <c r="C14" s="36">
        <v>7</v>
      </c>
      <c r="D14" s="40" t="s">
        <v>15</v>
      </c>
      <c r="E14" s="43" t="s">
        <v>148</v>
      </c>
      <c r="F14" s="36" t="s">
        <v>120</v>
      </c>
      <c r="G14" s="74">
        <v>720</v>
      </c>
      <c r="H14" s="24">
        <f t="shared" si="0"/>
        <v>0.8333333333333334</v>
      </c>
      <c r="I14" s="39">
        <v>14</v>
      </c>
      <c r="J14" s="9" t="s">
        <v>3</v>
      </c>
      <c r="K14" s="8">
        <v>26</v>
      </c>
      <c r="L14" s="9" t="s">
        <v>4</v>
      </c>
      <c r="M14" s="8">
        <v>41</v>
      </c>
      <c r="N14" s="9" t="s">
        <v>5</v>
      </c>
      <c r="O14" s="8">
        <f t="shared" si="2"/>
        <v>14201</v>
      </c>
      <c r="P14" s="6">
        <f t="shared" si="1"/>
        <v>14201</v>
      </c>
      <c r="Q14" s="28">
        <f t="shared" si="3"/>
        <v>11834.166666666668</v>
      </c>
    </row>
    <row r="15" spans="2:17" ht="13.5">
      <c r="B15" s="10"/>
      <c r="C15" s="36"/>
      <c r="D15" s="40" t="s">
        <v>124</v>
      </c>
      <c r="E15" s="43" t="s">
        <v>122</v>
      </c>
      <c r="F15" s="36" t="s">
        <v>123</v>
      </c>
      <c r="G15" s="74">
        <v>648</v>
      </c>
      <c r="H15" s="24">
        <f>600/G15</f>
        <v>0.9259259259259259</v>
      </c>
      <c r="I15" s="39"/>
      <c r="J15" s="9" t="s">
        <v>3</v>
      </c>
      <c r="K15" s="8"/>
      <c r="L15" s="9" t="s">
        <v>4</v>
      </c>
      <c r="M15" s="8"/>
      <c r="N15" s="9" t="s">
        <v>5</v>
      </c>
      <c r="O15" s="8">
        <f>(I15-$I$3)*3600+(K15-$K$3)*60+(M15-$M$3)</f>
        <v>-37800</v>
      </c>
      <c r="P15" s="6">
        <f>IF(O15&gt;0,O15,0)</f>
        <v>0</v>
      </c>
      <c r="Q15" s="28">
        <f>P15*H15</f>
        <v>0</v>
      </c>
    </row>
    <row r="16" spans="2:18" ht="13.5">
      <c r="B16" s="10"/>
      <c r="C16" s="36"/>
      <c r="D16" s="31" t="s">
        <v>137</v>
      </c>
      <c r="E16" s="43" t="s">
        <v>138</v>
      </c>
      <c r="F16" s="19" t="s">
        <v>139</v>
      </c>
      <c r="G16" s="65">
        <v>760</v>
      </c>
      <c r="H16" s="24">
        <f t="shared" si="0"/>
        <v>0.7894736842105263</v>
      </c>
      <c r="I16" s="39"/>
      <c r="J16" s="9" t="s">
        <v>72</v>
      </c>
      <c r="K16" s="8"/>
      <c r="L16" s="9" t="s">
        <v>73</v>
      </c>
      <c r="M16" s="8"/>
      <c r="N16" s="9" t="s">
        <v>74</v>
      </c>
      <c r="O16" s="8">
        <f t="shared" si="2"/>
        <v>-37800</v>
      </c>
      <c r="P16" s="6">
        <f>IF(O16&gt;0,O16,0)</f>
        <v>0</v>
      </c>
      <c r="Q16" s="28">
        <f t="shared" si="3"/>
        <v>0</v>
      </c>
      <c r="R16" s="33"/>
    </row>
    <row r="17" spans="2:17" ht="13.5">
      <c r="B17" s="10"/>
      <c r="C17" s="36">
        <v>3</v>
      </c>
      <c r="D17" s="40" t="s">
        <v>132</v>
      </c>
      <c r="E17" s="43" t="s">
        <v>105</v>
      </c>
      <c r="F17" s="36" t="s">
        <v>26</v>
      </c>
      <c r="G17" s="74">
        <v>677</v>
      </c>
      <c r="H17" s="24">
        <f t="shared" si="0"/>
        <v>0.8862629246676514</v>
      </c>
      <c r="I17" s="39">
        <v>14</v>
      </c>
      <c r="J17" s="9" t="s">
        <v>3</v>
      </c>
      <c r="K17" s="8">
        <v>11</v>
      </c>
      <c r="L17" s="9" t="s">
        <v>4</v>
      </c>
      <c r="M17" s="8">
        <v>13</v>
      </c>
      <c r="N17" s="9" t="s">
        <v>5</v>
      </c>
      <c r="O17" s="8">
        <f t="shared" si="2"/>
        <v>13273</v>
      </c>
      <c r="P17" s="6">
        <f t="shared" si="1"/>
        <v>13273</v>
      </c>
      <c r="Q17" s="28">
        <f t="shared" si="3"/>
        <v>11763.367799113737</v>
      </c>
    </row>
    <row r="18" spans="2:17" ht="13.5">
      <c r="B18" s="10"/>
      <c r="C18" s="36">
        <v>6</v>
      </c>
      <c r="D18" s="40" t="s">
        <v>27</v>
      </c>
      <c r="E18" s="43" t="s">
        <v>106</v>
      </c>
      <c r="F18" s="36" t="s">
        <v>28</v>
      </c>
      <c r="G18" s="74">
        <v>710</v>
      </c>
      <c r="H18" s="24">
        <f t="shared" si="0"/>
        <v>0.8450704225352113</v>
      </c>
      <c r="I18" s="39">
        <v>14</v>
      </c>
      <c r="J18" s="9" t="s">
        <v>3</v>
      </c>
      <c r="K18" s="8">
        <v>19</v>
      </c>
      <c r="L18" s="9" t="s">
        <v>4</v>
      </c>
      <c r="M18" s="8">
        <v>25</v>
      </c>
      <c r="N18" s="9" t="s">
        <v>5</v>
      </c>
      <c r="O18" s="8">
        <f t="shared" si="2"/>
        <v>13765</v>
      </c>
      <c r="P18" s="6">
        <f t="shared" si="1"/>
        <v>13765</v>
      </c>
      <c r="Q18" s="28">
        <f t="shared" si="3"/>
        <v>11632.394366197183</v>
      </c>
    </row>
    <row r="19" spans="2:17" ht="13.5">
      <c r="B19" s="10"/>
      <c r="C19" s="36">
        <v>8</v>
      </c>
      <c r="D19" s="40" t="s">
        <v>29</v>
      </c>
      <c r="E19" s="43" t="s">
        <v>107</v>
      </c>
      <c r="F19" s="36" t="s">
        <v>30</v>
      </c>
      <c r="G19" s="74">
        <v>725</v>
      </c>
      <c r="H19" s="24">
        <f t="shared" si="0"/>
        <v>0.8275862068965517</v>
      </c>
      <c r="I19" s="39">
        <v>14</v>
      </c>
      <c r="J19" s="9" t="s">
        <v>3</v>
      </c>
      <c r="K19" s="8">
        <v>29</v>
      </c>
      <c r="L19" s="9" t="s">
        <v>4</v>
      </c>
      <c r="M19" s="8">
        <v>0</v>
      </c>
      <c r="N19" s="9" t="s">
        <v>5</v>
      </c>
      <c r="O19" s="8">
        <f t="shared" si="2"/>
        <v>14340</v>
      </c>
      <c r="P19" s="6">
        <f t="shared" si="1"/>
        <v>14340</v>
      </c>
      <c r="Q19" s="28">
        <f t="shared" si="3"/>
        <v>11867.58620689655</v>
      </c>
    </row>
    <row r="20" spans="2:17" ht="13.5">
      <c r="B20" s="10"/>
      <c r="C20" s="36"/>
      <c r="D20" s="40" t="s">
        <v>53</v>
      </c>
      <c r="E20" s="43" t="s">
        <v>136</v>
      </c>
      <c r="F20" s="36" t="s">
        <v>121</v>
      </c>
      <c r="G20" s="74">
        <v>708</v>
      </c>
      <c r="H20" s="24">
        <f>600/G20</f>
        <v>0.847457627118644</v>
      </c>
      <c r="I20" s="39"/>
      <c r="J20" s="9" t="s">
        <v>3</v>
      </c>
      <c r="K20" s="8"/>
      <c r="L20" s="9" t="s">
        <v>4</v>
      </c>
      <c r="M20" s="8"/>
      <c r="N20" s="9" t="s">
        <v>5</v>
      </c>
      <c r="O20" s="8">
        <f>(I20-$I$3)*3600+(K20-$K$3)*60+(M20-$M$3)</f>
        <v>-37800</v>
      </c>
      <c r="P20" s="6">
        <f>IF(O20&gt;0,O20,0)</f>
        <v>0</v>
      </c>
      <c r="Q20" s="28">
        <f>P20*H20</f>
        <v>0</v>
      </c>
    </row>
    <row r="21" spans="2:17" ht="13.5">
      <c r="B21" s="10"/>
      <c r="C21" s="36"/>
      <c r="D21" s="40" t="s">
        <v>31</v>
      </c>
      <c r="E21" s="43" t="s">
        <v>108</v>
      </c>
      <c r="F21" s="36" t="s">
        <v>32</v>
      </c>
      <c r="G21" s="74">
        <v>643</v>
      </c>
      <c r="H21" s="24">
        <f t="shared" si="0"/>
        <v>0.9331259720062208</v>
      </c>
      <c r="I21" s="39"/>
      <c r="J21" s="9" t="s">
        <v>3</v>
      </c>
      <c r="K21" s="8"/>
      <c r="L21" s="9" t="s">
        <v>4</v>
      </c>
      <c r="M21" s="8"/>
      <c r="N21" s="9" t="s">
        <v>5</v>
      </c>
      <c r="O21" s="8">
        <f t="shared" si="2"/>
        <v>-37800</v>
      </c>
      <c r="P21" s="6">
        <f t="shared" si="1"/>
        <v>0</v>
      </c>
      <c r="Q21" s="28">
        <f t="shared" si="3"/>
        <v>0</v>
      </c>
    </row>
    <row r="22" spans="2:17" ht="13.5">
      <c r="B22" s="10"/>
      <c r="C22" s="36"/>
      <c r="D22" s="40" t="s">
        <v>39</v>
      </c>
      <c r="E22" s="43" t="s">
        <v>111</v>
      </c>
      <c r="F22" s="36" t="s">
        <v>26</v>
      </c>
      <c r="G22" s="74">
        <v>677</v>
      </c>
      <c r="H22" s="24">
        <f>600/G22</f>
        <v>0.8862629246676514</v>
      </c>
      <c r="I22" s="39"/>
      <c r="J22" s="9" t="s">
        <v>3</v>
      </c>
      <c r="K22" s="8"/>
      <c r="L22" s="9" t="s">
        <v>4</v>
      </c>
      <c r="M22" s="8"/>
      <c r="N22" s="9" t="s">
        <v>5</v>
      </c>
      <c r="O22" s="8">
        <f>(I22-$I$3)*3600+(K22-$K$3)*60+(M22-$M$3)</f>
        <v>-37800</v>
      </c>
      <c r="P22" s="6">
        <f>IF(O22&gt;0,O22,0)</f>
        <v>0</v>
      </c>
      <c r="Q22" s="28">
        <f>P22*H22</f>
        <v>0</v>
      </c>
    </row>
    <row r="23" spans="2:17" ht="13.5">
      <c r="B23" s="10"/>
      <c r="C23" s="36">
        <v>2</v>
      </c>
      <c r="D23" s="40" t="s">
        <v>33</v>
      </c>
      <c r="E23" s="43" t="s">
        <v>109</v>
      </c>
      <c r="F23" s="36" t="s">
        <v>34</v>
      </c>
      <c r="G23" s="74">
        <v>663</v>
      </c>
      <c r="H23" s="24">
        <f t="shared" si="0"/>
        <v>0.9049773755656109</v>
      </c>
      <c r="I23" s="39">
        <v>13</v>
      </c>
      <c r="J23" s="9" t="s">
        <v>3</v>
      </c>
      <c r="K23" s="8">
        <v>57</v>
      </c>
      <c r="L23" s="9" t="s">
        <v>4</v>
      </c>
      <c r="M23" s="8">
        <v>48</v>
      </c>
      <c r="N23" s="9" t="s">
        <v>5</v>
      </c>
      <c r="O23" s="8">
        <f t="shared" si="2"/>
        <v>12468</v>
      </c>
      <c r="P23" s="6">
        <f t="shared" si="1"/>
        <v>12468</v>
      </c>
      <c r="Q23" s="28">
        <f t="shared" si="3"/>
        <v>11283.257918552037</v>
      </c>
    </row>
    <row r="24" spans="2:17" ht="13.5">
      <c r="B24" s="10"/>
      <c r="C24" s="36"/>
      <c r="D24" s="40" t="s">
        <v>50</v>
      </c>
      <c r="E24" s="43"/>
      <c r="F24" s="36" t="s">
        <v>26</v>
      </c>
      <c r="G24" s="74">
        <v>677</v>
      </c>
      <c r="H24" s="24">
        <f>600/G24</f>
        <v>0.8862629246676514</v>
      </c>
      <c r="I24" s="39"/>
      <c r="J24" s="9" t="s">
        <v>3</v>
      </c>
      <c r="K24" s="8"/>
      <c r="L24" s="9" t="s">
        <v>4</v>
      </c>
      <c r="M24" s="8"/>
      <c r="N24" s="9" t="s">
        <v>5</v>
      </c>
      <c r="O24" s="8">
        <f>(I24-$I$3)*3600+(K24-$K$3)*60+(M24-$M$3)</f>
        <v>-37800</v>
      </c>
      <c r="P24" s="6">
        <f>IF(O24&gt;0,O24,0)</f>
        <v>0</v>
      </c>
      <c r="Q24" s="28">
        <f>P24*H24</f>
        <v>0</v>
      </c>
    </row>
    <row r="25" spans="2:17" ht="13.5">
      <c r="B25" s="10"/>
      <c r="C25" s="36"/>
      <c r="D25" s="40" t="s">
        <v>35</v>
      </c>
      <c r="E25" s="43" t="s">
        <v>110</v>
      </c>
      <c r="F25" s="36" t="s">
        <v>36</v>
      </c>
      <c r="G25" s="74">
        <v>775</v>
      </c>
      <c r="H25" s="24">
        <f t="shared" si="0"/>
        <v>0.7741935483870968</v>
      </c>
      <c r="I25" s="39"/>
      <c r="J25" s="9" t="s">
        <v>3</v>
      </c>
      <c r="K25" s="8"/>
      <c r="L25" s="9" t="s">
        <v>4</v>
      </c>
      <c r="M25" s="8"/>
      <c r="N25" s="9" t="s">
        <v>5</v>
      </c>
      <c r="O25" s="8">
        <f t="shared" si="2"/>
        <v>-37800</v>
      </c>
      <c r="P25" s="6">
        <f t="shared" si="1"/>
        <v>0</v>
      </c>
      <c r="Q25" s="28">
        <f t="shared" si="3"/>
        <v>0</v>
      </c>
    </row>
    <row r="26" spans="2:17" ht="13.5">
      <c r="B26" s="10"/>
      <c r="C26" s="36"/>
      <c r="D26" s="40" t="s">
        <v>37</v>
      </c>
      <c r="E26" s="43"/>
      <c r="F26" s="36" t="s">
        <v>38</v>
      </c>
      <c r="G26" s="74">
        <v>780</v>
      </c>
      <c r="H26" s="24">
        <f t="shared" si="0"/>
        <v>0.7692307692307693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2"/>
        <v>-37800</v>
      </c>
      <c r="P26" s="6">
        <f t="shared" si="1"/>
        <v>0</v>
      </c>
      <c r="Q26" s="28">
        <f t="shared" si="3"/>
        <v>0</v>
      </c>
    </row>
    <row r="27" spans="2:18" ht="13.5">
      <c r="B27" s="10"/>
      <c r="C27" s="19">
        <v>9</v>
      </c>
      <c r="D27" s="31" t="s">
        <v>68</v>
      </c>
      <c r="E27" s="43" t="s">
        <v>147</v>
      </c>
      <c r="F27" s="19" t="s">
        <v>69</v>
      </c>
      <c r="G27" s="65">
        <v>740</v>
      </c>
      <c r="H27" s="9">
        <f>600/G27</f>
        <v>0.8108108108108109</v>
      </c>
      <c r="I27" s="27">
        <v>14</v>
      </c>
      <c r="J27" s="9" t="s">
        <v>3</v>
      </c>
      <c r="K27" s="8">
        <v>32</v>
      </c>
      <c r="L27" s="9" t="s">
        <v>4</v>
      </c>
      <c r="M27" s="8">
        <v>44</v>
      </c>
      <c r="N27" s="9" t="s">
        <v>5</v>
      </c>
      <c r="O27" s="8">
        <f>(I27-$I$3)*3600+(K27-$K$3)*60+(M27-$M$3)</f>
        <v>14564</v>
      </c>
      <c r="P27" s="6">
        <f>IF(O27&gt;0,O27,0)</f>
        <v>14564</v>
      </c>
      <c r="Q27" s="28">
        <f>P27*H27</f>
        <v>11808.64864864865</v>
      </c>
      <c r="R27" s="33"/>
    </row>
    <row r="28" spans="2:17" ht="13.5">
      <c r="B28" s="10"/>
      <c r="C28" s="36"/>
      <c r="D28" s="40" t="s">
        <v>40</v>
      </c>
      <c r="E28" s="43"/>
      <c r="F28" s="36" t="s">
        <v>41</v>
      </c>
      <c r="G28" s="74">
        <v>695</v>
      </c>
      <c r="H28" s="24">
        <f t="shared" si="0"/>
        <v>0.8633093525179856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8">
        <f t="shared" si="2"/>
        <v>-37800</v>
      </c>
      <c r="P28" s="6">
        <f t="shared" si="1"/>
        <v>0</v>
      </c>
      <c r="Q28" s="28">
        <f t="shared" si="3"/>
        <v>0</v>
      </c>
    </row>
    <row r="29" spans="2:17" ht="13.5">
      <c r="B29" s="10"/>
      <c r="C29" s="36"/>
      <c r="D29" s="40" t="s">
        <v>42</v>
      </c>
      <c r="E29" s="43"/>
      <c r="F29" s="36" t="s">
        <v>43</v>
      </c>
      <c r="G29" s="74">
        <v>780</v>
      </c>
      <c r="H29" s="24">
        <f t="shared" si="0"/>
        <v>0.7692307692307693</v>
      </c>
      <c r="I29" s="39"/>
      <c r="J29" s="9" t="s">
        <v>3</v>
      </c>
      <c r="K29" s="8"/>
      <c r="L29" s="9" t="s">
        <v>4</v>
      </c>
      <c r="M29" s="8"/>
      <c r="N29" s="9" t="s">
        <v>5</v>
      </c>
      <c r="O29" s="8">
        <f t="shared" si="2"/>
        <v>-37800</v>
      </c>
      <c r="P29" s="6">
        <f t="shared" si="1"/>
        <v>0</v>
      </c>
      <c r="Q29" s="28">
        <f t="shared" si="3"/>
        <v>0</v>
      </c>
    </row>
    <row r="30" spans="2:17" ht="13.5">
      <c r="B30" s="10"/>
      <c r="C30" s="36"/>
      <c r="D30" s="40" t="s">
        <v>46</v>
      </c>
      <c r="E30" s="43" t="s">
        <v>112</v>
      </c>
      <c r="F30" s="36" t="s">
        <v>47</v>
      </c>
      <c r="G30" s="74">
        <v>780</v>
      </c>
      <c r="H30" s="24">
        <f>600/G30</f>
        <v>0.7692307692307693</v>
      </c>
      <c r="I30" s="39"/>
      <c r="J30" s="9" t="s">
        <v>3</v>
      </c>
      <c r="K30" s="8"/>
      <c r="L30" s="9" t="s">
        <v>4</v>
      </c>
      <c r="M30" s="8"/>
      <c r="N30" s="9" t="s">
        <v>5</v>
      </c>
      <c r="O30" s="8">
        <f>(I30-$I$3)*3600+(K30-$K$3)*60+(M30-$M$3)</f>
        <v>-37800</v>
      </c>
      <c r="P30" s="6">
        <f>IF(O30&gt;0,O30,0)</f>
        <v>0</v>
      </c>
      <c r="Q30" s="28">
        <f>P30*H30</f>
        <v>0</v>
      </c>
    </row>
    <row r="31" spans="2:17" ht="13.5">
      <c r="B31" s="10"/>
      <c r="C31" s="36"/>
      <c r="D31" s="40" t="s">
        <v>44</v>
      </c>
      <c r="E31" s="43" t="s">
        <v>113</v>
      </c>
      <c r="F31" s="36" t="s">
        <v>45</v>
      </c>
      <c r="G31" s="74">
        <v>695</v>
      </c>
      <c r="H31" s="24">
        <f t="shared" si="0"/>
        <v>0.8633093525179856</v>
      </c>
      <c r="I31" s="39"/>
      <c r="J31" s="9" t="s">
        <v>3</v>
      </c>
      <c r="K31" s="8"/>
      <c r="L31" s="9" t="s">
        <v>4</v>
      </c>
      <c r="M31" s="8"/>
      <c r="N31" s="9" t="s">
        <v>5</v>
      </c>
      <c r="O31" s="8">
        <f t="shared" si="2"/>
        <v>-37800</v>
      </c>
      <c r="P31" s="6">
        <f t="shared" si="1"/>
        <v>0</v>
      </c>
      <c r="Q31" s="28">
        <f t="shared" si="3"/>
        <v>0</v>
      </c>
    </row>
    <row r="32" spans="2:17" ht="13.5">
      <c r="B32" s="10"/>
      <c r="C32" s="36">
        <v>1</v>
      </c>
      <c r="D32" s="40" t="s">
        <v>48</v>
      </c>
      <c r="E32" s="43" t="s">
        <v>114</v>
      </c>
      <c r="F32" s="36" t="s">
        <v>49</v>
      </c>
      <c r="G32" s="74">
        <v>677</v>
      </c>
      <c r="H32" s="24">
        <f t="shared" si="0"/>
        <v>0.8862629246676514</v>
      </c>
      <c r="I32" s="39">
        <v>13</v>
      </c>
      <c r="J32" s="9" t="s">
        <v>3</v>
      </c>
      <c r="K32" s="8">
        <v>52</v>
      </c>
      <c r="L32" s="9" t="s">
        <v>4</v>
      </c>
      <c r="M32" s="8"/>
      <c r="N32" s="9" t="s">
        <v>5</v>
      </c>
      <c r="O32" s="8">
        <f t="shared" si="2"/>
        <v>12120</v>
      </c>
      <c r="P32" s="6">
        <f t="shared" si="1"/>
        <v>12120</v>
      </c>
      <c r="Q32" s="28">
        <f t="shared" si="3"/>
        <v>10741.506646971935</v>
      </c>
    </row>
    <row r="33" spans="2:17" ht="13.5">
      <c r="B33" s="10"/>
      <c r="C33" s="36">
        <v>4</v>
      </c>
      <c r="D33" s="40" t="s">
        <v>77</v>
      </c>
      <c r="E33" s="43" t="s">
        <v>115</v>
      </c>
      <c r="F33" s="36" t="s">
        <v>78</v>
      </c>
      <c r="G33" s="74">
        <v>678</v>
      </c>
      <c r="H33" s="24">
        <f>600/G33</f>
        <v>0.8849557522123894</v>
      </c>
      <c r="I33" s="39">
        <v>14</v>
      </c>
      <c r="J33" s="9" t="s">
        <v>3</v>
      </c>
      <c r="K33" s="8">
        <v>16</v>
      </c>
      <c r="L33" s="9" t="s">
        <v>4</v>
      </c>
      <c r="M33" s="8">
        <v>50</v>
      </c>
      <c r="N33" s="9" t="s">
        <v>5</v>
      </c>
      <c r="O33" s="8">
        <f>(I33-$I$3)*3600+(K33-$K$3)*60+(M33-$M$3)</f>
        <v>13610</v>
      </c>
      <c r="P33" s="6">
        <f>IF(O33&gt;0,O33,0)</f>
        <v>13610</v>
      </c>
      <c r="Q33" s="28">
        <f>P33*H33</f>
        <v>12044.24778761062</v>
      </c>
    </row>
    <row r="34" spans="2:17" ht="13.5">
      <c r="B34" s="10"/>
      <c r="C34" s="36">
        <v>5</v>
      </c>
      <c r="D34" s="40" t="s">
        <v>51</v>
      </c>
      <c r="E34" s="43" t="s">
        <v>116</v>
      </c>
      <c r="F34" s="36" t="s">
        <v>52</v>
      </c>
      <c r="G34" s="74">
        <v>658</v>
      </c>
      <c r="H34" s="24">
        <f t="shared" si="0"/>
        <v>0.9118541033434651</v>
      </c>
      <c r="I34" s="39">
        <v>14</v>
      </c>
      <c r="J34" s="9" t="s">
        <v>3</v>
      </c>
      <c r="K34" s="8">
        <v>18</v>
      </c>
      <c r="L34" s="9" t="s">
        <v>4</v>
      </c>
      <c r="M34" s="8">
        <v>10</v>
      </c>
      <c r="N34" s="9" t="s">
        <v>5</v>
      </c>
      <c r="O34" s="8">
        <f t="shared" si="2"/>
        <v>13690</v>
      </c>
      <c r="P34" s="6">
        <f t="shared" si="1"/>
        <v>13690</v>
      </c>
      <c r="Q34" s="28">
        <f t="shared" si="3"/>
        <v>12483.282674772037</v>
      </c>
    </row>
    <row r="35" spans="2:17" ht="13.5">
      <c r="B35" s="10"/>
      <c r="C35" s="36" t="s">
        <v>336</v>
      </c>
      <c r="D35" s="40" t="s">
        <v>54</v>
      </c>
      <c r="E35" s="43" t="s">
        <v>150</v>
      </c>
      <c r="F35" s="36" t="s">
        <v>146</v>
      </c>
      <c r="G35" s="74">
        <v>710</v>
      </c>
      <c r="H35" s="24">
        <f t="shared" si="0"/>
        <v>0.8450704225352113</v>
      </c>
      <c r="I35" s="39"/>
      <c r="J35" s="9" t="s">
        <v>3</v>
      </c>
      <c r="K35" s="8"/>
      <c r="L35" s="9" t="s">
        <v>4</v>
      </c>
      <c r="M35" s="8"/>
      <c r="N35" s="9" t="s">
        <v>5</v>
      </c>
      <c r="O35" s="8">
        <f t="shared" si="2"/>
        <v>-37800</v>
      </c>
      <c r="P35" s="6">
        <f t="shared" si="1"/>
        <v>0</v>
      </c>
      <c r="Q35" s="28">
        <f t="shared" si="3"/>
        <v>0</v>
      </c>
    </row>
    <row r="36" spans="2:17" ht="13.5">
      <c r="B36" s="10"/>
      <c r="C36" s="36"/>
      <c r="D36" s="40" t="s">
        <v>119</v>
      </c>
      <c r="E36" s="43"/>
      <c r="F36" s="36" t="s">
        <v>38</v>
      </c>
      <c r="G36" s="74">
        <v>780</v>
      </c>
      <c r="H36" s="24">
        <f t="shared" si="0"/>
        <v>0.7692307692307693</v>
      </c>
      <c r="I36" s="39"/>
      <c r="J36" s="9" t="s">
        <v>72</v>
      </c>
      <c r="K36" s="8"/>
      <c r="L36" s="9" t="s">
        <v>73</v>
      </c>
      <c r="M36" s="8"/>
      <c r="N36" s="9" t="s">
        <v>74</v>
      </c>
      <c r="O36" s="8">
        <v>0</v>
      </c>
      <c r="P36" s="6">
        <f t="shared" si="1"/>
        <v>0</v>
      </c>
      <c r="Q36" s="28">
        <f t="shared" si="3"/>
        <v>0</v>
      </c>
    </row>
    <row r="37" spans="2:17" ht="13.5">
      <c r="B37" s="10"/>
      <c r="C37" s="36"/>
      <c r="D37" s="40" t="s">
        <v>133</v>
      </c>
      <c r="E37" s="43" t="s">
        <v>134</v>
      </c>
      <c r="F37" s="36" t="s">
        <v>135</v>
      </c>
      <c r="G37" s="74">
        <v>715</v>
      </c>
      <c r="H37" s="24">
        <f t="shared" si="0"/>
        <v>0.8391608391608392</v>
      </c>
      <c r="I37" s="39"/>
      <c r="J37" s="9" t="s">
        <v>72</v>
      </c>
      <c r="K37" s="8"/>
      <c r="L37" s="9" t="s">
        <v>73</v>
      </c>
      <c r="M37" s="8"/>
      <c r="N37" s="9" t="s">
        <v>74</v>
      </c>
      <c r="O37" s="8">
        <v>0</v>
      </c>
      <c r="P37" s="6">
        <f t="shared" si="1"/>
        <v>0</v>
      </c>
      <c r="Q37" s="28">
        <f>P37*H37</f>
        <v>0</v>
      </c>
    </row>
    <row r="38" spans="2:17" ht="13.5">
      <c r="B38" s="10"/>
      <c r="C38" s="36"/>
      <c r="D38" s="40" t="s">
        <v>55</v>
      </c>
      <c r="E38" s="43" t="s">
        <v>117</v>
      </c>
      <c r="F38" s="36" t="s">
        <v>56</v>
      </c>
      <c r="G38" s="74">
        <v>730</v>
      </c>
      <c r="H38" s="24">
        <f t="shared" si="0"/>
        <v>0.821917808219178</v>
      </c>
      <c r="I38" s="39"/>
      <c r="J38" s="9" t="s">
        <v>3</v>
      </c>
      <c r="K38" s="8"/>
      <c r="L38" s="9" t="s">
        <v>4</v>
      </c>
      <c r="M38" s="8"/>
      <c r="N38" s="9" t="s">
        <v>5</v>
      </c>
      <c r="O38" s="8">
        <f t="shared" si="2"/>
        <v>-37800</v>
      </c>
      <c r="P38" s="6">
        <f t="shared" si="1"/>
        <v>0</v>
      </c>
      <c r="Q38" s="28">
        <f t="shared" si="3"/>
        <v>0</v>
      </c>
    </row>
    <row r="39" spans="2:17" ht="13.5">
      <c r="B39" s="10"/>
      <c r="C39" s="36"/>
      <c r="D39" s="40" t="s">
        <v>57</v>
      </c>
      <c r="E39" s="43" t="s">
        <v>144</v>
      </c>
      <c r="F39" s="36" t="s">
        <v>58</v>
      </c>
      <c r="G39" s="74">
        <v>710</v>
      </c>
      <c r="H39" s="24">
        <f t="shared" si="0"/>
        <v>0.8450704225352113</v>
      </c>
      <c r="I39" s="39"/>
      <c r="J39" s="9" t="s">
        <v>3</v>
      </c>
      <c r="K39" s="8"/>
      <c r="L39" s="9" t="s">
        <v>4</v>
      </c>
      <c r="M39" s="8"/>
      <c r="N39" s="9" t="s">
        <v>5</v>
      </c>
      <c r="O39" s="8">
        <f t="shared" si="2"/>
        <v>-37800</v>
      </c>
      <c r="P39" s="6">
        <f t="shared" si="1"/>
        <v>0</v>
      </c>
      <c r="Q39" s="28">
        <f t="shared" si="3"/>
        <v>0</v>
      </c>
    </row>
    <row r="40" spans="2:17" ht="13.5">
      <c r="B40" s="10"/>
      <c r="C40" s="36"/>
      <c r="D40" s="31" t="s">
        <v>140</v>
      </c>
      <c r="E40" s="43"/>
      <c r="F40" s="19" t="s">
        <v>141</v>
      </c>
      <c r="G40" s="65">
        <v>645</v>
      </c>
      <c r="H40" s="24">
        <f>600/G40</f>
        <v>0.9302325581395349</v>
      </c>
      <c r="I40" s="39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-37800</v>
      </c>
      <c r="P40" s="6">
        <f>IF(O40&gt;0,O40,0)</f>
        <v>0</v>
      </c>
      <c r="Q40" s="28">
        <f>P40*H40</f>
        <v>0</v>
      </c>
    </row>
    <row r="41" spans="2:17" ht="14.25" thickBot="1">
      <c r="B41" s="52"/>
      <c r="C41" s="53"/>
      <c r="D41" s="89" t="s">
        <v>142</v>
      </c>
      <c r="E41" s="90">
        <v>1129</v>
      </c>
      <c r="F41" s="63" t="s">
        <v>143</v>
      </c>
      <c r="G41" s="66">
        <v>740</v>
      </c>
      <c r="H41" s="56">
        <f>600/G41</f>
        <v>0.8108108108108109</v>
      </c>
      <c r="I41" s="58"/>
      <c r="J41" s="59" t="s">
        <v>72</v>
      </c>
      <c r="K41" s="60"/>
      <c r="L41" s="59" t="s">
        <v>73</v>
      </c>
      <c r="M41" s="60"/>
      <c r="N41" s="59" t="s">
        <v>74</v>
      </c>
      <c r="O41" s="60">
        <f>(I41-$I$3)*3600+(K41-$K$3)*60+(M41-$M$3)</f>
        <v>-37800</v>
      </c>
      <c r="P41" s="61">
        <f>IF(O41&gt;0,O41,0)</f>
        <v>0</v>
      </c>
      <c r="Q41" s="62">
        <f>P41*H41</f>
        <v>0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61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101" t="s">
        <v>145</v>
      </c>
      <c r="C2" s="101"/>
      <c r="D2" s="101"/>
      <c r="E2" s="101"/>
      <c r="F2" s="101"/>
      <c r="G2" s="102" t="s">
        <v>70</v>
      </c>
      <c r="H2" s="102"/>
      <c r="I2" s="102"/>
      <c r="J2" s="102"/>
      <c r="K2" s="102"/>
      <c r="L2" s="102"/>
    </row>
    <row r="3" spans="12:19" ht="14.25" thickBot="1">
      <c r="L3" s="103" t="s">
        <v>2</v>
      </c>
      <c r="M3" s="103"/>
      <c r="N3" s="4">
        <f>'ﾚｰﾃｨﾝｸﾞ計算書 (TSF)'!I3</f>
        <v>10</v>
      </c>
      <c r="O3" s="5" t="s">
        <v>3</v>
      </c>
      <c r="P3" s="2">
        <f>'ﾚｰﾃｨﾝｸﾞ計算書 (TSF)'!K3</f>
        <v>30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6" t="s">
        <v>6</v>
      </c>
      <c r="C4" s="82" t="s">
        <v>7</v>
      </c>
      <c r="D4" s="16" t="s">
        <v>8</v>
      </c>
      <c r="E4" s="50" t="s">
        <v>79</v>
      </c>
      <c r="F4" s="82" t="s">
        <v>9</v>
      </c>
      <c r="G4" s="83" t="s">
        <v>10</v>
      </c>
      <c r="H4" s="84" t="s">
        <v>59</v>
      </c>
      <c r="I4" s="85" t="s">
        <v>60</v>
      </c>
      <c r="J4" s="86" t="s">
        <v>61</v>
      </c>
      <c r="K4" s="87" t="s">
        <v>62</v>
      </c>
      <c r="L4" s="22" t="s">
        <v>11</v>
      </c>
      <c r="M4" s="88" t="s">
        <v>63</v>
      </c>
      <c r="N4" s="104" t="s">
        <v>12</v>
      </c>
      <c r="O4" s="105"/>
      <c r="P4" s="105"/>
      <c r="Q4" s="105"/>
      <c r="R4" s="105"/>
      <c r="S4" s="106"/>
      <c r="T4" s="18" t="s">
        <v>13</v>
      </c>
      <c r="U4" s="17" t="s">
        <v>13</v>
      </c>
      <c r="V4" s="25" t="s">
        <v>14</v>
      </c>
    </row>
    <row r="5" spans="2:22" ht="13.5">
      <c r="B5" s="76"/>
      <c r="C5" s="94">
        <f>'ﾚｰﾃｨﾝｸﾞ計算書 (TSF)'!C5</f>
        <v>0</v>
      </c>
      <c r="D5" s="31" t="str">
        <f>'ﾚｰﾃｨﾝｸﾞ計算書 (TSF)'!D5</f>
        <v>SCOTCH TIME</v>
      </c>
      <c r="E5" s="77"/>
      <c r="F5" s="19" t="str">
        <f>'ﾚｰﾃｨﾝｸﾞ計算書 (TSF)'!F5</f>
        <v>yamaha-31s</v>
      </c>
      <c r="G5" s="65">
        <f>'ﾚｰﾃｨﾝｸﾞ計算書 (TSF)'!G5</f>
        <v>677</v>
      </c>
      <c r="H5" s="78">
        <v>0.02</v>
      </c>
      <c r="I5" s="79">
        <v>0</v>
      </c>
      <c r="J5" s="80">
        <v>-0.02</v>
      </c>
      <c r="K5" s="30">
        <f aca="true" t="shared" si="0" ref="K5:K38">G5+H5*G5+I5*G5+J5*G5</f>
        <v>677</v>
      </c>
      <c r="L5" s="24">
        <f aca="true" t="shared" si="1" ref="L5:L38">600/K5</f>
        <v>0.8862629246676514</v>
      </c>
      <c r="M5" s="81">
        <v>0.03</v>
      </c>
      <c r="N5" s="27">
        <f>'ﾚｰﾃｨﾝｸﾞ計算書 (TSF)'!I5</f>
        <v>0</v>
      </c>
      <c r="O5" s="9" t="s">
        <v>3</v>
      </c>
      <c r="P5" s="8">
        <f>'ﾚｰﾃｨﾝｸﾞ計算書 (TSF)'!K5</f>
        <v>0</v>
      </c>
      <c r="Q5" s="9" t="s">
        <v>4</v>
      </c>
      <c r="R5" s="8">
        <f>'ﾚｰﾃｨﾝｸﾞ計算書 (TSF)'!M5</f>
        <v>0</v>
      </c>
      <c r="S5" s="9" t="s">
        <v>5</v>
      </c>
      <c r="T5" s="8">
        <f>(N5-$N$3)*3600+(P5-$P$3)*60+(R5-$R$3)</f>
        <v>-37800</v>
      </c>
      <c r="U5" s="6">
        <f aca="true" t="shared" si="2" ref="U5:U38">IF(T5&gt;0,T5,0)</f>
        <v>0</v>
      </c>
      <c r="V5" s="28">
        <f>U5*L5/(1-M5)</f>
        <v>0</v>
      </c>
    </row>
    <row r="6" spans="2:22" ht="13.5">
      <c r="B6" s="10"/>
      <c r="C6" s="95">
        <f>'ﾚｰﾃｨﾝｸﾞ計算書 (TSF)'!C6</f>
        <v>0</v>
      </c>
      <c r="D6" s="31" t="str">
        <f>'ﾚｰﾃｨﾝｸﾞ計算書 (TSF)'!D6</f>
        <v>せいりょうパラダイス</v>
      </c>
      <c r="E6" s="43" t="s">
        <v>80</v>
      </c>
      <c r="F6" s="19" t="str">
        <f>'ﾚｰﾃｨﾝｸﾞ計算書 (TSF)'!F6</f>
        <v>sp-27ms(solid3p)</v>
      </c>
      <c r="G6" s="65">
        <f>'ﾚｰﾃｨﾝｸﾞ計算書 (TSF)'!G6</f>
        <v>850</v>
      </c>
      <c r="H6" s="67">
        <v>0.04</v>
      </c>
      <c r="I6" s="7">
        <v>0.05</v>
      </c>
      <c r="J6" s="70">
        <v>0</v>
      </c>
      <c r="K6" s="30">
        <f t="shared" si="0"/>
        <v>926.5</v>
      </c>
      <c r="L6" s="24">
        <f t="shared" si="1"/>
        <v>0.6475984889368591</v>
      </c>
      <c r="M6" s="21">
        <v>-0.06</v>
      </c>
      <c r="N6" s="27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3" ref="T6:T38">(N6-$N$3)*3600+(P6-$P$3)*60+(R6-$R$3)</f>
        <v>-37800</v>
      </c>
      <c r="U6" s="6">
        <f t="shared" si="2"/>
        <v>0</v>
      </c>
      <c r="V6" s="28">
        <f aca="true" t="shared" si="4" ref="V6:V41">U6*L6/(1-M6)</f>
        <v>0</v>
      </c>
    </row>
    <row r="7" spans="2:22" ht="13.5">
      <c r="B7" s="10"/>
      <c r="C7" s="95">
        <f>'ﾚｰﾃｨﾝｸﾞ計算書 (TSF)'!C7</f>
        <v>0</v>
      </c>
      <c r="D7" s="31" t="str">
        <f>'ﾚｰﾃｨﾝｸﾞ計算書 (TSF)'!D7</f>
        <v>ＩＳＥ-Ｖ</v>
      </c>
      <c r="E7" s="43" t="s">
        <v>81</v>
      </c>
      <c r="F7" s="19" t="str">
        <f>'ﾚｰﾃｨﾝｸﾞ計算書 (TSF)'!F7</f>
        <v>yamaha-31s LTD</v>
      </c>
      <c r="G7" s="65">
        <f>'ﾚｰﾃｨﾝｸﾞ計算書 (TSF)'!G7</f>
        <v>677</v>
      </c>
      <c r="H7" s="67">
        <v>0.02</v>
      </c>
      <c r="I7" s="7">
        <v>0</v>
      </c>
      <c r="J7" s="70">
        <v>-0.02</v>
      </c>
      <c r="K7" s="30">
        <f t="shared" si="0"/>
        <v>677</v>
      </c>
      <c r="L7" s="24">
        <f t="shared" si="1"/>
        <v>0.8862629246676514</v>
      </c>
      <c r="M7" s="21">
        <v>0.03</v>
      </c>
      <c r="N7" s="27">
        <f>'ﾚｰﾃｨﾝｸﾞ計算書 (TSF)'!I7</f>
        <v>0</v>
      </c>
      <c r="O7" s="9" t="s">
        <v>3</v>
      </c>
      <c r="P7" s="8">
        <f>'ﾚｰﾃｨﾝｸﾞ計算書 (TSF)'!K7</f>
        <v>0</v>
      </c>
      <c r="Q7" s="9" t="s">
        <v>4</v>
      </c>
      <c r="R7" s="8">
        <f>'ﾚｰﾃｨﾝｸﾞ計算書 (TSF)'!M7</f>
        <v>0</v>
      </c>
      <c r="S7" s="9" t="s">
        <v>5</v>
      </c>
      <c r="T7" s="8">
        <f t="shared" si="3"/>
        <v>-37800</v>
      </c>
      <c r="U7" s="6">
        <f t="shared" si="2"/>
        <v>0</v>
      </c>
      <c r="V7" s="28">
        <f t="shared" si="4"/>
        <v>0</v>
      </c>
    </row>
    <row r="8" spans="2:22" ht="13.5">
      <c r="B8" s="10"/>
      <c r="C8" s="95">
        <f>'ﾚｰﾃｨﾝｸﾞ計算書 (TSF)'!C8</f>
        <v>0</v>
      </c>
      <c r="D8" s="31" t="str">
        <f>'ﾚｰﾃｨﾝｸﾞ計算書 (TSF)'!D8</f>
        <v>零-ＩＩＩ</v>
      </c>
      <c r="E8" s="43" t="s">
        <v>82</v>
      </c>
      <c r="F8" s="19" t="str">
        <f>'ﾚｰﾃｨﾝｸﾞ計算書 (TSF)'!F8</f>
        <v>swing-28 P:B</v>
      </c>
      <c r="G8" s="65">
        <f>'ﾚｰﾃｨﾝｸﾞ計算書 (TSF)'!G8</f>
        <v>710</v>
      </c>
      <c r="H8" s="67">
        <v>0.03</v>
      </c>
      <c r="I8" s="7">
        <v>0</v>
      </c>
      <c r="J8" s="70">
        <v>0</v>
      </c>
      <c r="K8" s="30">
        <f t="shared" si="0"/>
        <v>731.3</v>
      </c>
      <c r="L8" s="24">
        <f t="shared" si="1"/>
        <v>0.8204567209079722</v>
      </c>
      <c r="M8" s="21">
        <v>0</v>
      </c>
      <c r="N8" s="27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3"/>
        <v>-37800</v>
      </c>
      <c r="U8" s="6">
        <f t="shared" si="2"/>
        <v>0</v>
      </c>
      <c r="V8" s="28">
        <f t="shared" si="4"/>
        <v>0</v>
      </c>
    </row>
    <row r="9" spans="2:22" ht="13.5">
      <c r="B9" s="10"/>
      <c r="C9" s="95">
        <f>'ﾚｰﾃｨﾝｸﾞ計算書 (TSF)'!C9</f>
        <v>0</v>
      </c>
      <c r="D9" s="31" t="str">
        <f>'ﾚｰﾃｨﾝｸﾞ計算書 (TSF)'!D9</f>
        <v>ぐらんめいる</v>
      </c>
      <c r="E9" s="43" t="s">
        <v>83</v>
      </c>
      <c r="F9" s="19" t="str">
        <f>'ﾚｰﾃｨﾝｸﾞ計算書 (TSF)'!F9</f>
        <v>st-27 P:B</v>
      </c>
      <c r="G9" s="65">
        <f>'ﾚｰﾃｨﾝｸﾞ計算書 (TSF)'!G9</f>
        <v>738</v>
      </c>
      <c r="H9" s="67">
        <v>0.04</v>
      </c>
      <c r="I9" s="7">
        <v>0</v>
      </c>
      <c r="J9" s="70">
        <v>0</v>
      </c>
      <c r="K9" s="30">
        <f t="shared" si="0"/>
        <v>767.52</v>
      </c>
      <c r="L9" s="24">
        <f t="shared" si="1"/>
        <v>0.7817385866166354</v>
      </c>
      <c r="M9" s="21">
        <v>0</v>
      </c>
      <c r="N9" s="27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3"/>
        <v>-37800</v>
      </c>
      <c r="U9" s="6">
        <f t="shared" si="2"/>
        <v>0</v>
      </c>
      <c r="V9" s="28">
        <f t="shared" si="4"/>
        <v>0</v>
      </c>
    </row>
    <row r="10" spans="2:22" ht="13.5">
      <c r="B10" s="10"/>
      <c r="C10" s="95">
        <f>'ﾚｰﾃｨﾝｸﾞ計算書 (TSF)'!C10</f>
        <v>0</v>
      </c>
      <c r="D10" s="31" t="str">
        <f>'ﾚｰﾃｨﾝｸﾞ計算書 (TSF)'!D10</f>
        <v>ＢＡＲＩＨＡＩ</v>
      </c>
      <c r="E10" s="43" t="s">
        <v>84</v>
      </c>
      <c r="F10" s="19" t="str">
        <f>'ﾚｰﾃｨﾝｸﾞ計算書 (TSF)'!F10</f>
        <v>watanabe-33(solid3p)</v>
      </c>
      <c r="G10" s="65">
        <f>'ﾚｰﾃｨﾝｸﾞ計算書 (TSF)'!G10</f>
        <v>812</v>
      </c>
      <c r="H10" s="67">
        <v>0.07</v>
      </c>
      <c r="I10" s="7">
        <v>0.05</v>
      </c>
      <c r="J10" s="70">
        <v>0</v>
      </c>
      <c r="K10" s="30">
        <f t="shared" si="0"/>
        <v>909.44</v>
      </c>
      <c r="L10" s="24">
        <f t="shared" si="1"/>
        <v>0.659746657283603</v>
      </c>
      <c r="M10" s="21">
        <v>-0.06</v>
      </c>
      <c r="N10" s="27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3"/>
        <v>-37800</v>
      </c>
      <c r="U10" s="6">
        <f t="shared" si="2"/>
        <v>0</v>
      </c>
      <c r="V10" s="28">
        <f t="shared" si="4"/>
        <v>0</v>
      </c>
    </row>
    <row r="11" spans="2:22" ht="13.5">
      <c r="B11" s="10"/>
      <c r="C11" s="95">
        <f>'ﾚｰﾃｨﾝｸﾞ計算書 (TSF)'!C11</f>
        <v>0</v>
      </c>
      <c r="D11" s="31" t="str">
        <f>'ﾚｰﾃｨﾝｸﾞ計算書 (TSF)'!D11</f>
        <v>SEA HOURSE</v>
      </c>
      <c r="E11" s="43"/>
      <c r="F11" s="19" t="str">
        <f>'ﾚｰﾃｨﾝｸﾞ計算書 (TSF)'!F11</f>
        <v>yamaha-26c(solid2p)</v>
      </c>
      <c r="G11" s="65">
        <f>'ﾚｰﾃｨﾝｸﾞ計算書 (TSF)'!G11</f>
        <v>780</v>
      </c>
      <c r="H11" s="67">
        <v>0.03</v>
      </c>
      <c r="I11" s="7">
        <v>0.03</v>
      </c>
      <c r="J11" s="70">
        <v>0</v>
      </c>
      <c r="K11" s="30">
        <f t="shared" si="0"/>
        <v>826.8</v>
      </c>
      <c r="L11" s="24">
        <f t="shared" si="1"/>
        <v>0.725689404934688</v>
      </c>
      <c r="M11" s="21">
        <v>-0.03</v>
      </c>
      <c r="N11" s="27">
        <f>'ﾚｰﾃｨﾝｸﾞ計算書 (TSF)'!I11</f>
        <v>0</v>
      </c>
      <c r="O11" s="9" t="s">
        <v>72</v>
      </c>
      <c r="P11" s="8">
        <f>'ﾚｰﾃｨﾝｸﾞ計算書 (TSF)'!K11</f>
        <v>0</v>
      </c>
      <c r="Q11" s="9" t="s">
        <v>73</v>
      </c>
      <c r="R11" s="8">
        <f>'ﾚｰﾃｨﾝｸﾞ計算書 (TSF)'!M11</f>
        <v>0</v>
      </c>
      <c r="S11" s="9" t="s">
        <v>74</v>
      </c>
      <c r="T11" s="8">
        <f t="shared" si="3"/>
        <v>-37800</v>
      </c>
      <c r="U11" s="6">
        <f t="shared" si="2"/>
        <v>0</v>
      </c>
      <c r="V11" s="28">
        <f t="shared" si="4"/>
        <v>0</v>
      </c>
    </row>
    <row r="12" spans="2:22" ht="13.5">
      <c r="B12" s="10"/>
      <c r="C12" s="96">
        <f>'ﾚｰﾃｨﾝｸﾞ計算書 (TSF)'!C12</f>
        <v>0</v>
      </c>
      <c r="D12" s="31" t="str">
        <f>'ﾚｰﾃｨﾝｸﾞ計算書 (TSF)'!D12</f>
        <v>はやぶさ</v>
      </c>
      <c r="E12" s="42" t="s">
        <v>85</v>
      </c>
      <c r="F12" s="19" t="str">
        <f>'ﾚｰﾃｨﾝｸﾞ計算書 (TSF)'!F12</f>
        <v>arica27</v>
      </c>
      <c r="G12" s="65">
        <f>'ﾚｰﾃｨﾝｸﾞ計算書 (TSF)'!G12</f>
        <v>740</v>
      </c>
      <c r="H12" s="67">
        <v>0.03</v>
      </c>
      <c r="I12" s="7">
        <v>0.03</v>
      </c>
      <c r="J12" s="70">
        <v>0</v>
      </c>
      <c r="K12" s="30">
        <f>G12+H12*G12+I12*G12+J12*G12</f>
        <v>784.4000000000001</v>
      </c>
      <c r="L12" s="24">
        <f>600/K12</f>
        <v>0.7649158592554818</v>
      </c>
      <c r="M12" s="21">
        <v>0</v>
      </c>
      <c r="N12" s="27">
        <f>'ﾚｰﾃｨﾝｸﾞ計算書 (TSF)'!I12</f>
        <v>0</v>
      </c>
      <c r="O12" s="9" t="s">
        <v>72</v>
      </c>
      <c r="P12" s="8">
        <f>'ﾚｰﾃｨﾝｸﾞ計算書 (TSF)'!K12</f>
        <v>0</v>
      </c>
      <c r="Q12" s="9" t="s">
        <v>73</v>
      </c>
      <c r="R12" s="8">
        <f>'ﾚｰﾃｨﾝｸﾞ計算書 (TSF)'!M12</f>
        <v>0</v>
      </c>
      <c r="S12" s="9" t="s">
        <v>74</v>
      </c>
      <c r="T12" s="34">
        <f>(N12-$N$3)*3600+(P12-$P$3)*60+(R12-$R$3)</f>
        <v>-37800</v>
      </c>
      <c r="U12" s="6">
        <f>IF(T12&gt;0,T12,0)</f>
        <v>0</v>
      </c>
      <c r="V12" s="28">
        <f t="shared" si="4"/>
        <v>0</v>
      </c>
    </row>
    <row r="13" spans="2:22" ht="13.5">
      <c r="B13" s="10"/>
      <c r="C13" s="95">
        <f>'ﾚｰﾃｨﾝｸﾞ計算書 (TSF)'!C13</f>
        <v>0</v>
      </c>
      <c r="D13" s="31" t="str">
        <f>'ﾚｰﾃｨﾝｸﾞ計算書 (TSF)'!D13</f>
        <v>QUERIDA-０</v>
      </c>
      <c r="E13" s="43" t="s">
        <v>86</v>
      </c>
      <c r="F13" s="19" t="str">
        <f>'ﾚｰﾃｨﾝｸﾞ計算書 (TSF)'!F13</f>
        <v>Yamaha31ex</v>
      </c>
      <c r="G13" s="65">
        <f>'ﾚｰﾃｨﾝｸﾞ計算書 (TSF)'!G13</f>
        <v>720</v>
      </c>
      <c r="H13" s="67">
        <v>0.02</v>
      </c>
      <c r="I13" s="7">
        <v>0</v>
      </c>
      <c r="J13" s="70">
        <v>0</v>
      </c>
      <c r="K13" s="30">
        <f t="shared" si="0"/>
        <v>734.4</v>
      </c>
      <c r="L13" s="24">
        <f t="shared" si="1"/>
        <v>0.8169934640522876</v>
      </c>
      <c r="M13" s="21">
        <v>-0.03</v>
      </c>
      <c r="N13" s="27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3"/>
        <v>-37800</v>
      </c>
      <c r="U13" s="6">
        <f t="shared" si="2"/>
        <v>0</v>
      </c>
      <c r="V13" s="28">
        <f t="shared" si="4"/>
        <v>0</v>
      </c>
    </row>
    <row r="14" spans="2:22" ht="13.5">
      <c r="B14" s="10"/>
      <c r="C14" s="95">
        <f>'ﾚｰﾃｨﾝｸﾞ計算書 (TSF)'!C14</f>
        <v>7</v>
      </c>
      <c r="D14" s="31" t="str">
        <f>'ﾚｰﾃｨﾝｸﾞ計算書 (TSF)'!D14</f>
        <v>南風見</v>
      </c>
      <c r="E14" s="43" t="s">
        <v>127</v>
      </c>
      <c r="F14" s="19" t="str">
        <f>'ﾚｰﾃｨﾝｸﾞ計算書 (TSF)'!F14</f>
        <v>yokoyama29</v>
      </c>
      <c r="G14" s="65">
        <f>'ﾚｰﾃｨﾝｸﾞ計算書 (TSF)'!G14</f>
        <v>720</v>
      </c>
      <c r="H14" s="67">
        <v>0.03</v>
      </c>
      <c r="I14" s="7">
        <v>0</v>
      </c>
      <c r="J14" s="70">
        <v>-0.02</v>
      </c>
      <c r="K14" s="30">
        <f t="shared" si="0"/>
        <v>727.2</v>
      </c>
      <c r="L14" s="24">
        <f t="shared" si="1"/>
        <v>0.8250825082508251</v>
      </c>
      <c r="M14" s="21">
        <v>0</v>
      </c>
      <c r="N14" s="27">
        <f>'ﾚｰﾃｨﾝｸﾞ計算書 (TSF)'!I14</f>
        <v>14</v>
      </c>
      <c r="O14" s="9" t="s">
        <v>3</v>
      </c>
      <c r="P14" s="8">
        <f>'ﾚｰﾃｨﾝｸﾞ計算書 (TSF)'!K14</f>
        <v>26</v>
      </c>
      <c r="Q14" s="9" t="s">
        <v>4</v>
      </c>
      <c r="R14" s="8">
        <f>'ﾚｰﾃｨﾝｸﾞ計算書 (TSF)'!M14</f>
        <v>41</v>
      </c>
      <c r="S14" s="9" t="s">
        <v>5</v>
      </c>
      <c r="T14" s="8">
        <f t="shared" si="3"/>
        <v>14201</v>
      </c>
      <c r="U14" s="6">
        <f t="shared" si="2"/>
        <v>14201</v>
      </c>
      <c r="V14" s="28">
        <f t="shared" si="4"/>
        <v>11716.996699669968</v>
      </c>
    </row>
    <row r="15" spans="2:22" ht="13.5">
      <c r="B15" s="10"/>
      <c r="C15" s="95">
        <f>'ﾚｰﾃｨﾝｸﾞ計算書 (TSF)'!C15</f>
        <v>0</v>
      </c>
      <c r="D15" s="31" t="str">
        <f>'ﾚｰﾃｨﾝｸﾞ計算書 (TSF)'!D15</f>
        <v>風の如く</v>
      </c>
      <c r="E15" s="43">
        <v>6160</v>
      </c>
      <c r="F15" s="19" t="str">
        <f>'ﾚｰﾃｨﾝｸﾞ計算書 (TSF)'!F15</f>
        <v>seam31II</v>
      </c>
      <c r="G15" s="65">
        <f>'ﾚｰﾃｨﾝｸﾞ計算書 (TSF)'!G15</f>
        <v>648</v>
      </c>
      <c r="H15" s="67">
        <v>0</v>
      </c>
      <c r="I15" s="7">
        <v>0</v>
      </c>
      <c r="J15" s="70">
        <v>-0.02</v>
      </c>
      <c r="K15" s="30">
        <f>G15+H15*G15+I15*G15+J15*G15</f>
        <v>635.04</v>
      </c>
      <c r="L15" s="24">
        <f>600/K15</f>
        <v>0.944822373393802</v>
      </c>
      <c r="M15" s="21">
        <v>0.03</v>
      </c>
      <c r="N15" s="27">
        <f>'ﾚｰﾃｨﾝｸﾞ計算書 (TSF)'!I15</f>
        <v>0</v>
      </c>
      <c r="O15" s="9" t="s">
        <v>3</v>
      </c>
      <c r="P15" s="8">
        <f>'ﾚｰﾃｨﾝｸﾞ計算書 (TSF)'!K15</f>
        <v>0</v>
      </c>
      <c r="Q15" s="9" t="s">
        <v>4</v>
      </c>
      <c r="R15" s="8">
        <f>'ﾚｰﾃｨﾝｸﾞ計算書 (TSF)'!M15</f>
        <v>0</v>
      </c>
      <c r="S15" s="9" t="s">
        <v>5</v>
      </c>
      <c r="T15" s="8">
        <f>(N15-$N$3)*3600+(P15-$P$3)*60+(R15-$R$3)</f>
        <v>-37800</v>
      </c>
      <c r="U15" s="6">
        <f>IF(T15&gt;0,T15,0)</f>
        <v>0</v>
      </c>
      <c r="V15" s="28">
        <f t="shared" si="4"/>
        <v>0</v>
      </c>
    </row>
    <row r="16" spans="2:22" ht="13.5">
      <c r="B16" s="10"/>
      <c r="C16" s="96">
        <f>'ﾚｰﾃｨﾝｸﾞ計算書 (TSF)'!C16</f>
        <v>0</v>
      </c>
      <c r="D16" s="31" t="str">
        <f>'ﾚｰﾃｨﾝｸﾞ計算書 (TSF)'!D16</f>
        <v>K,DoragonⅡ</v>
      </c>
      <c r="E16" s="41" t="s">
        <v>138</v>
      </c>
      <c r="F16" s="19" t="str">
        <f>'ﾚｰﾃｨﾝｸﾞ計算書 (TSF)'!F16</f>
        <v>Feeling286</v>
      </c>
      <c r="G16" s="65">
        <f>'ﾚｰﾃｨﾝｸﾞ計算書 (TSF)'!G16</f>
        <v>760</v>
      </c>
      <c r="H16" s="67">
        <v>0.01</v>
      </c>
      <c r="I16" s="7">
        <v>0.02</v>
      </c>
      <c r="J16" s="70">
        <v>0</v>
      </c>
      <c r="K16" s="30">
        <f>G16+H16*G16+I16*G16+J16*G16</f>
        <v>782.8000000000001</v>
      </c>
      <c r="L16" s="24">
        <f t="shared" si="1"/>
        <v>0.7664793050587634</v>
      </c>
      <c r="M16" s="21">
        <v>-0.03</v>
      </c>
      <c r="N16" s="27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3"/>
        <v>-37800</v>
      </c>
      <c r="U16" s="6">
        <f t="shared" si="2"/>
        <v>0</v>
      </c>
      <c r="V16" s="28">
        <f t="shared" si="4"/>
        <v>0</v>
      </c>
    </row>
    <row r="17" spans="2:22" ht="13.5">
      <c r="B17" s="10"/>
      <c r="C17" s="95">
        <f>'ﾚｰﾃｨﾝｸﾞ計算書 (TSF)'!C17</f>
        <v>3</v>
      </c>
      <c r="D17" s="31" t="str">
        <f>'ﾚｰﾃｨﾝｸﾞ計算書 (TSF)'!D17</f>
        <v>ＭＩＳＴＲＡＬ４</v>
      </c>
      <c r="E17" s="43" t="s">
        <v>88</v>
      </c>
      <c r="F17" s="19" t="str">
        <f>'ﾚｰﾃｨﾝｸﾞ計算書 (TSF)'!F17</f>
        <v>yamaha-31s</v>
      </c>
      <c r="G17" s="65">
        <f>'ﾚｰﾃｨﾝｸﾞ計算書 (TSF)'!G17</f>
        <v>677</v>
      </c>
      <c r="H17" s="67">
        <v>0.03</v>
      </c>
      <c r="I17" s="7">
        <v>0</v>
      </c>
      <c r="J17" s="70">
        <v>-0.02</v>
      </c>
      <c r="K17" s="30">
        <f t="shared" si="0"/>
        <v>683.77</v>
      </c>
      <c r="L17" s="24">
        <f t="shared" si="1"/>
        <v>0.8774880442253975</v>
      </c>
      <c r="M17" s="21">
        <v>0.03</v>
      </c>
      <c r="N17" s="27">
        <f>'ﾚｰﾃｨﾝｸﾞ計算書 (TSF)'!I17</f>
        <v>14</v>
      </c>
      <c r="O17" s="9" t="s">
        <v>3</v>
      </c>
      <c r="P17" s="8">
        <f>'ﾚｰﾃｨﾝｸﾞ計算書 (TSF)'!K17</f>
        <v>11</v>
      </c>
      <c r="Q17" s="9" t="s">
        <v>4</v>
      </c>
      <c r="R17" s="8">
        <f>'ﾚｰﾃｨﾝｸﾞ計算書 (TSF)'!M17</f>
        <v>13</v>
      </c>
      <c r="S17" s="9" t="s">
        <v>5</v>
      </c>
      <c r="T17" s="8">
        <f t="shared" si="3"/>
        <v>13273</v>
      </c>
      <c r="U17" s="6">
        <f t="shared" si="2"/>
        <v>13273</v>
      </c>
      <c r="V17" s="28">
        <f t="shared" si="4"/>
        <v>12007.112176292476</v>
      </c>
    </row>
    <row r="18" spans="2:22" ht="13.5">
      <c r="B18" s="10"/>
      <c r="C18" s="95">
        <f>'ﾚｰﾃｨﾝｸﾞ計算書 (TSF)'!C18</f>
        <v>6</v>
      </c>
      <c r="D18" s="31" t="str">
        <f>'ﾚｰﾃｨﾝｸﾞ計算書 (TSF)'!D18</f>
        <v>J-BLOW</v>
      </c>
      <c r="E18" s="43" t="s">
        <v>89</v>
      </c>
      <c r="F18" s="19" t="str">
        <f>'ﾚｰﾃｨﾝｸﾞ計算書 (TSF)'!F18</f>
        <v>swing-28 P:B</v>
      </c>
      <c r="G18" s="65">
        <f>'ﾚｰﾃｨﾝｸﾞ計算書 (TSF)'!G18</f>
        <v>710</v>
      </c>
      <c r="H18" s="67">
        <v>0.03</v>
      </c>
      <c r="I18" s="7">
        <v>0</v>
      </c>
      <c r="J18" s="70">
        <v>0</v>
      </c>
      <c r="K18" s="30">
        <f t="shared" si="0"/>
        <v>731.3</v>
      </c>
      <c r="L18" s="24">
        <f t="shared" si="1"/>
        <v>0.8204567209079722</v>
      </c>
      <c r="M18" s="21">
        <v>0</v>
      </c>
      <c r="N18" s="27">
        <f>'ﾚｰﾃｨﾝｸﾞ計算書 (TSF)'!I18</f>
        <v>14</v>
      </c>
      <c r="O18" s="9" t="s">
        <v>3</v>
      </c>
      <c r="P18" s="8">
        <f>'ﾚｰﾃｨﾝｸﾞ計算書 (TSF)'!K18</f>
        <v>19</v>
      </c>
      <c r="Q18" s="9" t="s">
        <v>4</v>
      </c>
      <c r="R18" s="8">
        <f>'ﾚｰﾃｨﾝｸﾞ計算書 (TSF)'!M18</f>
        <v>25</v>
      </c>
      <c r="S18" s="9" t="s">
        <v>5</v>
      </c>
      <c r="T18" s="8">
        <f t="shared" si="3"/>
        <v>13765</v>
      </c>
      <c r="U18" s="6">
        <f t="shared" si="2"/>
        <v>13765</v>
      </c>
      <c r="V18" s="28">
        <f t="shared" si="4"/>
        <v>11293.586763298237</v>
      </c>
    </row>
    <row r="19" spans="2:22" ht="13.5">
      <c r="B19" s="10"/>
      <c r="C19" s="95">
        <f>'ﾚｰﾃｨﾝｸﾞ計算書 (TSF)'!C19</f>
        <v>8</v>
      </c>
      <c r="D19" s="31" t="str">
        <f>'ﾚｰﾃｨﾝｸﾞ計算書 (TSF)'!D19</f>
        <v>Only You-ＩＩ</v>
      </c>
      <c r="E19" s="43" t="s">
        <v>90</v>
      </c>
      <c r="F19" s="19" t="str">
        <f>'ﾚｰﾃｨﾝｸﾞ計算書 (TSF)'!F19</f>
        <v>yamaha-30cII sh</v>
      </c>
      <c r="G19" s="65">
        <f>'ﾚｰﾃｨﾝｸﾞ計算書 (TSF)'!G19</f>
        <v>725</v>
      </c>
      <c r="H19" s="67">
        <v>0.04</v>
      </c>
      <c r="I19" s="7">
        <v>0</v>
      </c>
      <c r="J19" s="70">
        <v>-0.02</v>
      </c>
      <c r="K19" s="30">
        <f t="shared" si="0"/>
        <v>739.5</v>
      </c>
      <c r="L19" s="24">
        <f t="shared" si="1"/>
        <v>0.8113590263691683</v>
      </c>
      <c r="M19" s="21">
        <v>0</v>
      </c>
      <c r="N19" s="27">
        <f>'ﾚｰﾃｨﾝｸﾞ計算書 (TSF)'!I19</f>
        <v>14</v>
      </c>
      <c r="O19" s="9" t="s">
        <v>3</v>
      </c>
      <c r="P19" s="8">
        <f>'ﾚｰﾃｨﾝｸﾞ計算書 (TSF)'!K19</f>
        <v>29</v>
      </c>
      <c r="Q19" s="9" t="s">
        <v>4</v>
      </c>
      <c r="R19" s="8">
        <f>'ﾚｰﾃｨﾝｸﾞ計算書 (TSF)'!M19</f>
        <v>0</v>
      </c>
      <c r="S19" s="9" t="s">
        <v>5</v>
      </c>
      <c r="T19" s="8">
        <f t="shared" si="3"/>
        <v>14340</v>
      </c>
      <c r="U19" s="6">
        <f t="shared" si="2"/>
        <v>14340</v>
      </c>
      <c r="V19" s="28">
        <f t="shared" si="4"/>
        <v>11634.888438133874</v>
      </c>
    </row>
    <row r="20" spans="2:22" ht="13.5">
      <c r="B20" s="10"/>
      <c r="C20" s="95">
        <f>'ﾚｰﾃｨﾝｸﾞ計算書 (TSF)'!C20</f>
        <v>0</v>
      </c>
      <c r="D20" s="31" t="str">
        <f>'ﾚｰﾃｨﾝｸﾞ計算書 (TSF)'!D20</f>
        <v>白砂-V</v>
      </c>
      <c r="E20" s="43" t="s">
        <v>136</v>
      </c>
      <c r="F20" s="19" t="str">
        <f>'ﾚｰﾃｨﾝｸﾞ計算書 (TSF)'!F20</f>
        <v>Frendship32α</v>
      </c>
      <c r="G20" s="65">
        <f>'ﾚｰﾃｨﾝｸﾞ計算書 (TSF)'!G20</f>
        <v>708</v>
      </c>
      <c r="H20" s="67">
        <v>0.03</v>
      </c>
      <c r="I20" s="7">
        <v>0</v>
      </c>
      <c r="J20" s="70">
        <v>0</v>
      </c>
      <c r="K20" s="30">
        <f>G20+H20*G20+I20*G20+J20*G20</f>
        <v>729.24</v>
      </c>
      <c r="L20" s="24">
        <f>600/K20</f>
        <v>0.8227743952608195</v>
      </c>
      <c r="M20" s="21">
        <v>0</v>
      </c>
      <c r="N20" s="27">
        <f>'ﾚｰﾃｨﾝｸﾞ計算書 (TSF)'!I20</f>
        <v>0</v>
      </c>
      <c r="O20" s="9" t="s">
        <v>3</v>
      </c>
      <c r="P20" s="8">
        <f>'ﾚｰﾃｨﾝｸﾞ計算書 (TSF)'!K20</f>
        <v>0</v>
      </c>
      <c r="Q20" s="9" t="s">
        <v>4</v>
      </c>
      <c r="R20" s="8">
        <f>'ﾚｰﾃｨﾝｸﾞ計算書 (TSF)'!M20</f>
        <v>0</v>
      </c>
      <c r="S20" s="9" t="s">
        <v>5</v>
      </c>
      <c r="T20" s="8">
        <f>(N20-$N$3)*3600+(P20-$P$3)*60+(R20-$R$3)</f>
        <v>-37800</v>
      </c>
      <c r="U20" s="6">
        <f>IF(T20&gt;0,T20,0)</f>
        <v>0</v>
      </c>
      <c r="V20" s="28">
        <f t="shared" si="4"/>
        <v>0</v>
      </c>
    </row>
    <row r="21" spans="2:22" ht="13.5">
      <c r="B21" s="10"/>
      <c r="C21" s="95">
        <f>'ﾚｰﾃｨﾝｸﾞ計算書 (TSF)'!C21</f>
        <v>0</v>
      </c>
      <c r="D21" s="31" t="str">
        <f>'ﾚｰﾃｨﾝｸﾞ計算書 (TSF)'!D21</f>
        <v>ひねもす－ＩＶ</v>
      </c>
      <c r="E21" s="43" t="s">
        <v>91</v>
      </c>
      <c r="F21" s="19" t="str">
        <f>'ﾚｰﾃｨﾝｸﾞ計算書 (TSF)'!F21</f>
        <v>J-35s</v>
      </c>
      <c r="G21" s="65">
        <f>'ﾚｰﾃｨﾝｸﾞ計算書 (TSF)'!G21</f>
        <v>643</v>
      </c>
      <c r="H21" s="67">
        <v>0.02</v>
      </c>
      <c r="I21" s="7">
        <v>0</v>
      </c>
      <c r="J21" s="70">
        <v>0</v>
      </c>
      <c r="K21" s="30">
        <f t="shared" si="0"/>
        <v>655.86</v>
      </c>
      <c r="L21" s="24">
        <f t="shared" si="1"/>
        <v>0.9148293843198243</v>
      </c>
      <c r="M21" s="21">
        <v>0.03</v>
      </c>
      <c r="N21" s="27">
        <f>'ﾚｰﾃｨﾝｸﾞ計算書 (TSF)'!I21</f>
        <v>0</v>
      </c>
      <c r="O21" s="9" t="s">
        <v>3</v>
      </c>
      <c r="P21" s="8">
        <f>'ﾚｰﾃｨﾝｸﾞ計算書 (TSF)'!K21</f>
        <v>0</v>
      </c>
      <c r="Q21" s="9" t="s">
        <v>4</v>
      </c>
      <c r="R21" s="8">
        <f>'ﾚｰﾃｨﾝｸﾞ計算書 (TSF)'!M21</f>
        <v>0</v>
      </c>
      <c r="S21" s="9" t="s">
        <v>5</v>
      </c>
      <c r="T21" s="8">
        <f t="shared" si="3"/>
        <v>-37800</v>
      </c>
      <c r="U21" s="6">
        <f t="shared" si="2"/>
        <v>0</v>
      </c>
      <c r="V21" s="28">
        <f t="shared" si="4"/>
        <v>0</v>
      </c>
    </row>
    <row r="22" spans="2:22" ht="13.5">
      <c r="B22" s="10"/>
      <c r="C22" s="95">
        <f>'ﾚｰﾃｨﾝｸﾞ計算書 (TSF)'!C22</f>
        <v>0</v>
      </c>
      <c r="D22" s="31" t="str">
        <f>'ﾚｰﾃｨﾝｸﾞ計算書 (TSF)'!D22</f>
        <v>ＣＡＲＥＳＳ-ＩＩ</v>
      </c>
      <c r="E22" s="43" t="s">
        <v>94</v>
      </c>
      <c r="F22" s="19" t="str">
        <f>'ﾚｰﾃｨﾝｸﾞ計算書 (TSF)'!F22</f>
        <v>yamaha-31s</v>
      </c>
      <c r="G22" s="65">
        <f>'ﾚｰﾃｨﾝｸﾞ計算書 (TSF)'!G22</f>
        <v>677</v>
      </c>
      <c r="H22" s="67">
        <v>0.03</v>
      </c>
      <c r="I22" s="7">
        <v>0</v>
      </c>
      <c r="J22" s="70">
        <v>-0.02</v>
      </c>
      <c r="K22" s="30">
        <f>G22+H22*G22+I22*G22+J22*G22</f>
        <v>683.77</v>
      </c>
      <c r="L22" s="24">
        <f>600/K22</f>
        <v>0.8774880442253975</v>
      </c>
      <c r="M22" s="21">
        <v>0.03</v>
      </c>
      <c r="N22" s="27">
        <f>'ﾚｰﾃｨﾝｸﾞ計算書 (TSF)'!I22</f>
        <v>0</v>
      </c>
      <c r="O22" s="9" t="s">
        <v>3</v>
      </c>
      <c r="P22" s="8">
        <f>'ﾚｰﾃｨﾝｸﾞ計算書 (TSF)'!K22</f>
        <v>0</v>
      </c>
      <c r="Q22" s="9" t="s">
        <v>4</v>
      </c>
      <c r="R22" s="8">
        <f>'ﾚｰﾃｨﾝｸﾞ計算書 (TSF)'!M22</f>
        <v>0</v>
      </c>
      <c r="S22" s="9" t="s">
        <v>5</v>
      </c>
      <c r="T22" s="8">
        <f>(N22-$N$3)*3600+(P22-$P$3)*60+(R22-$R$3)</f>
        <v>-37800</v>
      </c>
      <c r="U22" s="6">
        <f>IF(T22&gt;0,T22,0)</f>
        <v>0</v>
      </c>
      <c r="V22" s="28">
        <f t="shared" si="4"/>
        <v>0</v>
      </c>
    </row>
    <row r="23" spans="2:22" ht="13.5">
      <c r="B23" s="10"/>
      <c r="C23" s="95">
        <f>'ﾚｰﾃｨﾝｸﾞ計算書 (TSF)'!C23</f>
        <v>2</v>
      </c>
      <c r="D23" s="31" t="str">
        <f>'ﾚｰﾃｨﾝｸﾞ計算書 (TSF)'!D23</f>
        <v>QUERIDA-ＩＶ</v>
      </c>
      <c r="E23" s="43" t="s">
        <v>92</v>
      </c>
      <c r="F23" s="19" t="str">
        <f>'ﾚｰﾃｨﾝｸﾞ計算書 (TSF)'!F23</f>
        <v>fre-31</v>
      </c>
      <c r="G23" s="65">
        <f>'ﾚｰﾃｨﾝｸﾞ計算書 (TSF)'!G23</f>
        <v>663</v>
      </c>
      <c r="H23" s="67">
        <v>0.01</v>
      </c>
      <c r="I23" s="7">
        <v>0</v>
      </c>
      <c r="J23" s="70">
        <v>-0.02</v>
      </c>
      <c r="K23" s="30">
        <f t="shared" si="0"/>
        <v>656.37</v>
      </c>
      <c r="L23" s="24">
        <f t="shared" si="1"/>
        <v>0.9141185611773847</v>
      </c>
      <c r="M23" s="21">
        <v>0.03</v>
      </c>
      <c r="N23" s="27">
        <f>'ﾚｰﾃｨﾝｸﾞ計算書 (TSF)'!I23</f>
        <v>13</v>
      </c>
      <c r="O23" s="9" t="s">
        <v>3</v>
      </c>
      <c r="P23" s="8">
        <f>'ﾚｰﾃｨﾝｸﾞ計算書 (TSF)'!K23</f>
        <v>57</v>
      </c>
      <c r="Q23" s="9" t="s">
        <v>4</v>
      </c>
      <c r="R23" s="8">
        <f>'ﾚｰﾃｨﾝｸﾞ計算書 (TSF)'!M23</f>
        <v>48</v>
      </c>
      <c r="S23" s="9" t="s">
        <v>5</v>
      </c>
      <c r="T23" s="8">
        <f t="shared" si="3"/>
        <v>12468</v>
      </c>
      <c r="U23" s="6">
        <f t="shared" si="2"/>
        <v>12468</v>
      </c>
      <c r="V23" s="28">
        <f t="shared" si="4"/>
        <v>11749.721877071785</v>
      </c>
    </row>
    <row r="24" spans="2:22" ht="13.5">
      <c r="B24" s="10"/>
      <c r="C24" s="95">
        <f>'ﾚｰﾃｨﾝｸﾞ計算書 (TSF)'!C24</f>
        <v>0</v>
      </c>
      <c r="D24" s="31" t="str">
        <f>'ﾚｰﾃｨﾝｸﾞ計算書 (TSF)'!D24</f>
        <v>LUNA-IV</v>
      </c>
      <c r="E24" s="43"/>
      <c r="F24" s="19" t="str">
        <f>'ﾚｰﾃｨﾝｸﾞ計算書 (TSF)'!F24</f>
        <v>yamaha-31s</v>
      </c>
      <c r="G24" s="65">
        <f>'ﾚｰﾃｨﾝｸﾞ計算書 (TSF)'!G24</f>
        <v>677</v>
      </c>
      <c r="H24" s="67">
        <v>0.02</v>
      </c>
      <c r="I24" s="7">
        <v>0</v>
      </c>
      <c r="J24" s="70">
        <v>-0.02</v>
      </c>
      <c r="K24" s="30">
        <f>G24+H24*G24+I24*G24+J24*G24</f>
        <v>677</v>
      </c>
      <c r="L24" s="24">
        <f>600/K24</f>
        <v>0.8862629246676514</v>
      </c>
      <c r="M24" s="21">
        <v>0.03</v>
      </c>
      <c r="N24" s="27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-37800</v>
      </c>
      <c r="U24" s="6">
        <f>IF(T24&gt;0,T24,0)</f>
        <v>0</v>
      </c>
      <c r="V24" s="28">
        <f t="shared" si="4"/>
        <v>0</v>
      </c>
    </row>
    <row r="25" spans="2:22" ht="13.5">
      <c r="B25" s="10"/>
      <c r="C25" s="95">
        <f>'ﾚｰﾃｨﾝｸﾞ計算書 (TSF)'!C25</f>
        <v>0</v>
      </c>
      <c r="D25" s="31" t="str">
        <f>'ﾚｰﾃｨﾝｸﾞ計算書 (TSF)'!D25</f>
        <v>エートス</v>
      </c>
      <c r="E25" s="43" t="s">
        <v>93</v>
      </c>
      <c r="F25" s="19" t="str">
        <f>'ﾚｰﾃｨﾝｸﾞ計算書 (TSF)'!F25</f>
        <v>cat-30(solid2p)</v>
      </c>
      <c r="G25" s="65">
        <f>'ﾚｰﾃｨﾝｸﾞ計算書 (TSF)'!G25</f>
        <v>775</v>
      </c>
      <c r="H25" s="67">
        <v>0.04</v>
      </c>
      <c r="I25" s="7">
        <v>0.03</v>
      </c>
      <c r="J25" s="70">
        <v>0</v>
      </c>
      <c r="K25" s="30">
        <f t="shared" si="0"/>
        <v>829.25</v>
      </c>
      <c r="L25" s="24">
        <f t="shared" si="1"/>
        <v>0.7235453723243895</v>
      </c>
      <c r="M25" s="21">
        <v>-0.03</v>
      </c>
      <c r="N25" s="27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3"/>
        <v>-37800</v>
      </c>
      <c r="U25" s="6">
        <f t="shared" si="2"/>
        <v>0</v>
      </c>
      <c r="V25" s="28">
        <f t="shared" si="4"/>
        <v>0</v>
      </c>
    </row>
    <row r="26" spans="2:22" ht="13.5">
      <c r="B26" s="10"/>
      <c r="C26" s="95">
        <f>'ﾚｰﾃｨﾝｸﾞ計算書 (TSF)'!C26</f>
        <v>0</v>
      </c>
      <c r="D26" s="31" t="str">
        <f>'ﾚｰﾃｨﾝｸﾞ計算書 (TSF)'!D26</f>
        <v>MYMY</v>
      </c>
      <c r="E26" s="43"/>
      <c r="F26" s="19" t="str">
        <f>'ﾚｰﾃｨﾝｸﾞ計算書 (TSF)'!F26</f>
        <v>yamaha-26c(solid2p)</v>
      </c>
      <c r="G26" s="65">
        <f>'ﾚｰﾃｨﾝｸﾞ計算書 (TSF)'!G26</f>
        <v>780</v>
      </c>
      <c r="H26" s="67">
        <v>0.02</v>
      </c>
      <c r="I26" s="7">
        <v>0.03</v>
      </c>
      <c r="J26" s="70">
        <v>0</v>
      </c>
      <c r="K26" s="30">
        <f t="shared" si="0"/>
        <v>819</v>
      </c>
      <c r="L26" s="24">
        <f t="shared" si="1"/>
        <v>0.7326007326007326</v>
      </c>
      <c r="M26" s="21">
        <v>-0.03</v>
      </c>
      <c r="N26" s="27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3"/>
        <v>-37800</v>
      </c>
      <c r="U26" s="6">
        <f t="shared" si="2"/>
        <v>0</v>
      </c>
      <c r="V26" s="28">
        <f t="shared" si="4"/>
        <v>0</v>
      </c>
    </row>
    <row r="27" spans="2:22" ht="13.5">
      <c r="B27" s="10"/>
      <c r="C27" s="95">
        <f>'ﾚｰﾃｨﾝｸﾞ計算書 (TSF)'!C27</f>
        <v>9</v>
      </c>
      <c r="D27" s="31" t="str">
        <f>'ﾚｰﾃｨﾝｸﾞ計算書 (TSF)'!D27</f>
        <v>SATA III</v>
      </c>
      <c r="E27" s="43" t="s">
        <v>87</v>
      </c>
      <c r="F27" s="19" t="str">
        <f>'ﾚｰﾃｨﾝｸﾞ計算書 (TSF)'!F27</f>
        <v>joylack26 P:B</v>
      </c>
      <c r="G27" s="65">
        <f>'ﾚｰﾃｨﾝｸﾞ計算書 (TSF)'!G27</f>
        <v>740</v>
      </c>
      <c r="H27" s="67">
        <v>0.03</v>
      </c>
      <c r="I27" s="7">
        <v>0</v>
      </c>
      <c r="J27" s="70">
        <v>0</v>
      </c>
      <c r="K27" s="30">
        <f>G27+H27*G27+I27*G27+J27*G27</f>
        <v>762.2</v>
      </c>
      <c r="L27" s="24">
        <f>600/K27</f>
        <v>0.7871949619522435</v>
      </c>
      <c r="M27" s="21">
        <v>0</v>
      </c>
      <c r="N27" s="27">
        <f>'ﾚｰﾃｨﾝｸﾞ計算書 (TSF)'!I27</f>
        <v>14</v>
      </c>
      <c r="O27" s="9" t="s">
        <v>3</v>
      </c>
      <c r="P27" s="8">
        <f>'ﾚｰﾃｨﾝｸﾞ計算書 (TSF)'!K27</f>
        <v>32</v>
      </c>
      <c r="Q27" s="9" t="s">
        <v>4</v>
      </c>
      <c r="R27" s="8">
        <f>'ﾚｰﾃｨﾝｸﾞ計算書 (TSF)'!M27</f>
        <v>44</v>
      </c>
      <c r="S27" s="9" t="s">
        <v>5</v>
      </c>
      <c r="T27" s="8">
        <f>(N27-$N$3)*3600+(P27-$P$3)*60+(R27-$R$3)</f>
        <v>14564</v>
      </c>
      <c r="U27" s="6">
        <f>IF(T27&gt;0,T27,0)</f>
        <v>14564</v>
      </c>
      <c r="V27" s="28">
        <f t="shared" si="4"/>
        <v>11464.707425872473</v>
      </c>
    </row>
    <row r="28" spans="2:22" ht="13.5">
      <c r="B28" s="10"/>
      <c r="C28" s="95">
        <f>'ﾚｰﾃｨﾝｸﾞ計算書 (TSF)'!C28</f>
        <v>0</v>
      </c>
      <c r="D28" s="31" t="str">
        <f>'ﾚｰﾃｨﾝｸﾞ計算書 (TSF)'!D28</f>
        <v>ESPERANZA-ＩＶ</v>
      </c>
      <c r="E28" s="43"/>
      <c r="F28" s="19" t="str">
        <f>'ﾚｰﾃｨﾝｸﾞ計算書 (TSF)'!F28</f>
        <v>dp-33c(solid3p)</v>
      </c>
      <c r="G28" s="65">
        <f>'ﾚｰﾃｨﾝｸﾞ計算書 (TSF)'!G28</f>
        <v>695</v>
      </c>
      <c r="H28" s="67">
        <v>0.05</v>
      </c>
      <c r="I28" s="7">
        <v>0.05</v>
      </c>
      <c r="J28" s="70">
        <v>0</v>
      </c>
      <c r="K28" s="30">
        <f t="shared" si="0"/>
        <v>764.5</v>
      </c>
      <c r="L28" s="24">
        <f t="shared" si="1"/>
        <v>0.7848266841072596</v>
      </c>
      <c r="M28" s="21">
        <v>0</v>
      </c>
      <c r="N28" s="27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3"/>
        <v>-37800</v>
      </c>
      <c r="U28" s="6">
        <f t="shared" si="2"/>
        <v>0</v>
      </c>
      <c r="V28" s="28">
        <f t="shared" si="4"/>
        <v>0</v>
      </c>
    </row>
    <row r="29" spans="2:22" ht="13.5">
      <c r="B29" s="10"/>
      <c r="C29" s="95">
        <f>'ﾚｰﾃｨﾝｸﾞ計算書 (TSF)'!C29</f>
        <v>0</v>
      </c>
      <c r="D29" s="31" t="str">
        <f>'ﾚｰﾃｨﾝｸﾞ計算書 (TSF)'!D29</f>
        <v>雲-ＩＩ</v>
      </c>
      <c r="E29" s="43"/>
      <c r="F29" s="19" t="str">
        <f>'ﾚｰﾃｨﾝｸﾞ計算書 (TSF)'!F29</f>
        <v>dp-26(solid2p)</v>
      </c>
      <c r="G29" s="65">
        <f>'ﾚｰﾃｨﾝｸﾞ計算書 (TSF)'!G29</f>
        <v>780</v>
      </c>
      <c r="H29" s="67">
        <v>0.04</v>
      </c>
      <c r="I29" s="7">
        <v>0.03</v>
      </c>
      <c r="J29" s="70">
        <v>0</v>
      </c>
      <c r="K29" s="30">
        <f t="shared" si="0"/>
        <v>834.6</v>
      </c>
      <c r="L29" s="24">
        <f t="shared" si="1"/>
        <v>0.7189072609633357</v>
      </c>
      <c r="M29" s="21">
        <v>0</v>
      </c>
      <c r="N29" s="27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3"/>
        <v>-37800</v>
      </c>
      <c r="U29" s="6">
        <f t="shared" si="2"/>
        <v>0</v>
      </c>
      <c r="V29" s="28">
        <f t="shared" si="4"/>
        <v>0</v>
      </c>
    </row>
    <row r="30" spans="2:22" ht="13.5">
      <c r="B30" s="10"/>
      <c r="C30" s="95">
        <f>'ﾚｰﾃｨﾝｸﾞ計算書 (TSF)'!C30</f>
        <v>0</v>
      </c>
      <c r="D30" s="31" t="str">
        <f>'ﾚｰﾃｨﾝｸﾞ計算書 (TSF)'!D30</f>
        <v>ＳＨＡＣＨＩ-ＩＩ</v>
      </c>
      <c r="E30" s="43" t="s">
        <v>95</v>
      </c>
      <c r="F30" s="19" t="str">
        <f>'ﾚｰﾃｨﾝｸﾞ計算書 (TSF)'!F30</f>
        <v>canal-30(solid3p)</v>
      </c>
      <c r="G30" s="65">
        <f>'ﾚｰﾃｨﾝｸﾞ計算書 (TSF)'!G30</f>
        <v>780</v>
      </c>
      <c r="H30" s="67">
        <v>0.04</v>
      </c>
      <c r="I30" s="7">
        <v>0.05</v>
      </c>
      <c r="J30" s="70">
        <v>0</v>
      </c>
      <c r="K30" s="30">
        <f t="shared" si="0"/>
        <v>850.2</v>
      </c>
      <c r="L30" s="24">
        <f t="shared" si="1"/>
        <v>0.7057163020465772</v>
      </c>
      <c r="M30" s="21">
        <v>-0.03</v>
      </c>
      <c r="N30" s="27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3"/>
        <v>-37800</v>
      </c>
      <c r="U30" s="6">
        <f t="shared" si="2"/>
        <v>0</v>
      </c>
      <c r="V30" s="28">
        <f t="shared" si="4"/>
        <v>0</v>
      </c>
    </row>
    <row r="31" spans="2:22" ht="13.5">
      <c r="B31" s="10"/>
      <c r="C31" s="95">
        <f>'ﾚｰﾃｨﾝｸﾞ計算書 (TSF)'!C31</f>
        <v>0</v>
      </c>
      <c r="D31" s="31" t="str">
        <f>'ﾚｰﾃｨﾝｸﾞ計算書 (TSF)'!D31</f>
        <v>ZIC　ZAC-ＩＩ</v>
      </c>
      <c r="E31" s="43" t="s">
        <v>96</v>
      </c>
      <c r="F31" s="19" t="str">
        <f>'ﾚｰﾃｨﾝｸﾞ計算書 (TSF)'!F31</f>
        <v>yokoyama-30 P:B</v>
      </c>
      <c r="G31" s="65">
        <f>'ﾚｰﾃｨﾝｸﾞ計算書 (TSF)'!G31</f>
        <v>695</v>
      </c>
      <c r="H31" s="67">
        <v>0.04</v>
      </c>
      <c r="I31" s="7">
        <v>0</v>
      </c>
      <c r="J31" s="70">
        <v>-0.02</v>
      </c>
      <c r="K31" s="30">
        <f>G31+H31*G31+I31*G31+J31*G31</f>
        <v>708.9</v>
      </c>
      <c r="L31" s="24">
        <f>600/K31</f>
        <v>0.8463817181548878</v>
      </c>
      <c r="M31" s="21">
        <v>0.03</v>
      </c>
      <c r="N31" s="27">
        <f>'ﾚｰﾃｨﾝｸﾞ計算書 (TSF)'!I31</f>
        <v>0</v>
      </c>
      <c r="O31" s="9" t="s">
        <v>3</v>
      </c>
      <c r="P31" s="8">
        <f>'ﾚｰﾃｨﾝｸﾞ計算書 (TSF)'!K31</f>
        <v>0</v>
      </c>
      <c r="Q31" s="9" t="s">
        <v>4</v>
      </c>
      <c r="R31" s="8">
        <f>'ﾚｰﾃｨﾝｸﾞ計算書 (TSF)'!M31</f>
        <v>0</v>
      </c>
      <c r="S31" s="9" t="s">
        <v>5</v>
      </c>
      <c r="T31" s="8">
        <f>(N31-$N$3)*3600+(P31-$P$3)*60+(R31-$R$3)</f>
        <v>-37800</v>
      </c>
      <c r="U31" s="6">
        <f>IF(T31&gt;0,T31,0)</f>
        <v>0</v>
      </c>
      <c r="V31" s="28">
        <f t="shared" si="4"/>
        <v>0</v>
      </c>
    </row>
    <row r="32" spans="2:22" ht="13.5">
      <c r="B32" s="10"/>
      <c r="C32" s="95">
        <f>'ﾚｰﾃｨﾝｸﾞ計算書 (TSF)'!C32</f>
        <v>1</v>
      </c>
      <c r="D32" s="31" t="str">
        <f>'ﾚｰﾃｨﾝｸﾞ計算書 (TSF)'!D32</f>
        <v>フォルテ</v>
      </c>
      <c r="E32" s="43" t="s">
        <v>97</v>
      </c>
      <c r="F32" s="19" t="str">
        <f>'ﾚｰﾃｨﾝｸﾞ計算書 (TSF)'!F32</f>
        <v>yokoyama-30sr P:B</v>
      </c>
      <c r="G32" s="65">
        <f>'ﾚｰﾃｨﾝｸﾞ計算書 (TSF)'!G32</f>
        <v>677</v>
      </c>
      <c r="H32" s="67">
        <v>0.03</v>
      </c>
      <c r="I32" s="7">
        <v>0</v>
      </c>
      <c r="J32" s="70">
        <v>-0.02</v>
      </c>
      <c r="K32" s="30">
        <f t="shared" si="0"/>
        <v>683.77</v>
      </c>
      <c r="L32" s="24">
        <f t="shared" si="1"/>
        <v>0.8774880442253975</v>
      </c>
      <c r="M32" s="21">
        <v>0.03</v>
      </c>
      <c r="N32" s="27">
        <f>'ﾚｰﾃｨﾝｸﾞ計算書 (TSF)'!I32</f>
        <v>13</v>
      </c>
      <c r="O32" s="9" t="s">
        <v>3</v>
      </c>
      <c r="P32" s="8">
        <f>'ﾚｰﾃｨﾝｸﾞ計算書 (TSF)'!K32</f>
        <v>52</v>
      </c>
      <c r="Q32" s="9" t="s">
        <v>4</v>
      </c>
      <c r="R32" s="8">
        <f>'ﾚｰﾃｨﾝｸﾞ計算書 (TSF)'!M32</f>
        <v>0</v>
      </c>
      <c r="S32" s="9" t="s">
        <v>5</v>
      </c>
      <c r="T32" s="8">
        <f t="shared" si="3"/>
        <v>12120</v>
      </c>
      <c r="U32" s="6">
        <f t="shared" si="2"/>
        <v>12120</v>
      </c>
      <c r="V32" s="28">
        <f t="shared" si="4"/>
        <v>10964.077418568886</v>
      </c>
    </row>
    <row r="33" spans="2:22" ht="13.5">
      <c r="B33" s="10"/>
      <c r="C33" s="95">
        <f>'ﾚｰﾃｨﾝｸﾞ計算書 (TSF)'!C33</f>
        <v>4</v>
      </c>
      <c r="D33" s="31" t="str">
        <f>'ﾚｰﾃｨﾝｸﾞ計算書 (TSF)'!D33</f>
        <v>CooCooSmile</v>
      </c>
      <c r="E33" s="43" t="s">
        <v>130</v>
      </c>
      <c r="F33" s="19" t="str">
        <f>'ﾚｰﾃｨﾝｸﾞ計算書 (TSF)'!F33</f>
        <v>Dehler34</v>
      </c>
      <c r="G33" s="65">
        <f>'ﾚｰﾃｨﾝｸﾞ計算書 (TSF)'!G33</f>
        <v>678</v>
      </c>
      <c r="H33" s="67">
        <v>0.03</v>
      </c>
      <c r="I33" s="7">
        <v>0</v>
      </c>
      <c r="J33" s="70">
        <v>-0.02</v>
      </c>
      <c r="K33" s="30">
        <f>G33+H33*G33+I33*G33+J33*G33</f>
        <v>684.7800000000001</v>
      </c>
      <c r="L33" s="24">
        <f>600/K33</f>
        <v>0.8761938140716725</v>
      </c>
      <c r="M33" s="21">
        <v>0</v>
      </c>
      <c r="N33" s="27">
        <f>'ﾚｰﾃｨﾝｸﾞ計算書 (TSF)'!I33</f>
        <v>14</v>
      </c>
      <c r="O33" s="9" t="s">
        <v>3</v>
      </c>
      <c r="P33" s="8">
        <f>'ﾚｰﾃｨﾝｸﾞ計算書 (TSF)'!K33</f>
        <v>16</v>
      </c>
      <c r="Q33" s="9" t="s">
        <v>4</v>
      </c>
      <c r="R33" s="8">
        <f>'ﾚｰﾃｨﾝｸﾞ計算書 (TSF)'!M33</f>
        <v>50</v>
      </c>
      <c r="S33" s="9" t="s">
        <v>5</v>
      </c>
      <c r="T33" s="8">
        <f>(N33-$N$3)*3600+(P33-$P$3)*60+(R33-$R$3)</f>
        <v>13610</v>
      </c>
      <c r="U33" s="6">
        <f>IF(T33&gt;0,T33,0)</f>
        <v>13610</v>
      </c>
      <c r="V33" s="28">
        <f t="shared" si="4"/>
        <v>11924.997809515464</v>
      </c>
    </row>
    <row r="34" spans="2:22" ht="13.5">
      <c r="B34" s="10"/>
      <c r="C34" s="95">
        <f>'ﾚｰﾃｨﾝｸﾞ計算書 (TSF)'!C34</f>
        <v>5</v>
      </c>
      <c r="D34" s="31" t="str">
        <f>'ﾚｰﾃｨﾝｸﾞ計算書 (TSF)'!D34</f>
        <v>HIBISCUS-III</v>
      </c>
      <c r="E34" s="43" t="s">
        <v>129</v>
      </c>
      <c r="F34" s="19" t="str">
        <f>'ﾚｰﾃｨﾝｸﾞ計算書 (TSF)'!F34</f>
        <v>swing-34</v>
      </c>
      <c r="G34" s="65">
        <f>'ﾚｰﾃｨﾝｸﾞ計算書 (TSF)'!G34</f>
        <v>658</v>
      </c>
      <c r="H34" s="67">
        <v>0.03</v>
      </c>
      <c r="I34" s="7">
        <v>0</v>
      </c>
      <c r="J34" s="70">
        <v>-0.02</v>
      </c>
      <c r="K34" s="30">
        <f t="shared" si="0"/>
        <v>664.58</v>
      </c>
      <c r="L34" s="24">
        <f t="shared" si="1"/>
        <v>0.9028258448945198</v>
      </c>
      <c r="M34" s="21">
        <v>0.03</v>
      </c>
      <c r="N34" s="27">
        <f>'ﾚｰﾃｨﾝｸﾞ計算書 (TSF)'!I34</f>
        <v>14</v>
      </c>
      <c r="O34" s="9" t="s">
        <v>3</v>
      </c>
      <c r="P34" s="8">
        <f>'ﾚｰﾃｨﾝｸﾞ計算書 (TSF)'!K34</f>
        <v>18</v>
      </c>
      <c r="Q34" s="9" t="s">
        <v>4</v>
      </c>
      <c r="R34" s="8">
        <f>'ﾚｰﾃｨﾝｸﾞ計算書 (TSF)'!M34</f>
        <v>10</v>
      </c>
      <c r="S34" s="9" t="s">
        <v>5</v>
      </c>
      <c r="T34" s="8">
        <f t="shared" si="3"/>
        <v>13690</v>
      </c>
      <c r="U34" s="6">
        <f t="shared" si="2"/>
        <v>13690</v>
      </c>
      <c r="V34" s="28">
        <f t="shared" si="4"/>
        <v>12741.944140830903</v>
      </c>
    </row>
    <row r="35" spans="2:22" ht="13.5">
      <c r="B35" s="10"/>
      <c r="C35" s="95" t="str">
        <f>'ﾚｰﾃｨﾝｸﾞ計算書 (TSF)'!C35</f>
        <v>RET</v>
      </c>
      <c r="D35" s="31" t="str">
        <f>'ﾚｰﾃｨﾝｸﾞ計算書 (TSF)'!D35</f>
        <v>アルバトロス</v>
      </c>
      <c r="E35" s="43"/>
      <c r="F35" s="19" t="str">
        <f>'ﾚｰﾃｨﾝｸﾞ計算書 (TSF)'!F35</f>
        <v>yamaha30sⅡ</v>
      </c>
      <c r="G35" s="65">
        <f>'ﾚｰﾃｨﾝｸﾞ計算書 (TSF)'!G35</f>
        <v>710</v>
      </c>
      <c r="H35" s="67">
        <v>0.02</v>
      </c>
      <c r="I35" s="7">
        <v>0</v>
      </c>
      <c r="J35" s="70">
        <v>-0.02</v>
      </c>
      <c r="K35" s="30">
        <f t="shared" si="0"/>
        <v>710</v>
      </c>
      <c r="L35" s="24">
        <f t="shared" si="1"/>
        <v>0.8450704225352113</v>
      </c>
      <c r="M35" s="21">
        <v>0</v>
      </c>
      <c r="N35" s="27">
        <f>'ﾚｰﾃｨﾝｸﾞ計算書 (TSF)'!I35</f>
        <v>0</v>
      </c>
      <c r="O35" s="9" t="s">
        <v>3</v>
      </c>
      <c r="P35" s="8">
        <f>'ﾚｰﾃｨﾝｸﾞ計算書 (TSF)'!K35</f>
        <v>0</v>
      </c>
      <c r="Q35" s="9" t="s">
        <v>4</v>
      </c>
      <c r="R35" s="8">
        <f>'ﾚｰﾃｨﾝｸﾞ計算書 (TSF)'!M35</f>
        <v>0</v>
      </c>
      <c r="S35" s="9" t="s">
        <v>5</v>
      </c>
      <c r="T35" s="8">
        <f t="shared" si="3"/>
        <v>-37800</v>
      </c>
      <c r="U35" s="6">
        <f t="shared" si="2"/>
        <v>0</v>
      </c>
      <c r="V35" s="28">
        <f t="shared" si="4"/>
        <v>0</v>
      </c>
    </row>
    <row r="36" spans="2:22" ht="13.5">
      <c r="B36" s="10"/>
      <c r="C36" s="95">
        <f>'ﾚｰﾃｨﾝｸﾞ計算書 (TSF)'!C36</f>
        <v>0</v>
      </c>
      <c r="D36" s="31" t="str">
        <f>'ﾚｰﾃｨﾝｸﾞ計算書 (TSF)'!D36</f>
        <v>波光</v>
      </c>
      <c r="E36" s="43"/>
      <c r="F36" s="19" t="str">
        <f>'ﾚｰﾃｨﾝｸﾞ計算書 (TSF)'!F36</f>
        <v>yamaha-26c(solid2p)</v>
      </c>
      <c r="G36" s="65">
        <f>'ﾚｰﾃｨﾝｸﾞ計算書 (TSF)'!G36</f>
        <v>780</v>
      </c>
      <c r="H36" s="67">
        <v>0.03</v>
      </c>
      <c r="I36" s="7">
        <v>0.05</v>
      </c>
      <c r="J36" s="70">
        <v>0</v>
      </c>
      <c r="K36" s="30">
        <f t="shared" si="0"/>
        <v>842.4</v>
      </c>
      <c r="L36" s="24">
        <f t="shared" si="1"/>
        <v>0.7122507122507122</v>
      </c>
      <c r="M36" s="21">
        <v>0</v>
      </c>
      <c r="N36" s="27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3"/>
        <v>-37800</v>
      </c>
      <c r="U36" s="6">
        <f t="shared" si="2"/>
        <v>0</v>
      </c>
      <c r="V36" s="28">
        <f t="shared" si="4"/>
        <v>0</v>
      </c>
    </row>
    <row r="37" spans="2:22" ht="13.5">
      <c r="B37" s="10"/>
      <c r="C37" s="95">
        <f>'ﾚｰﾃｨﾝｸﾞ計算書 (TSF)'!C37</f>
        <v>0</v>
      </c>
      <c r="D37" s="31" t="str">
        <f>'ﾚｰﾃｨﾝｸﾞ計算書 (TSF)'!D37</f>
        <v>美州</v>
      </c>
      <c r="E37" s="43" t="s">
        <v>128</v>
      </c>
      <c r="F37" s="19" t="str">
        <f>'ﾚｰﾃｨﾝｸﾞ計算書 (TSF)'!F37</f>
        <v>nis-30(sold3p)</v>
      </c>
      <c r="G37" s="65">
        <f>'ﾚｰﾃｨﾝｸﾞ計算書 (TSF)'!G37</f>
        <v>715</v>
      </c>
      <c r="H37" s="67">
        <v>0.03</v>
      </c>
      <c r="I37" s="7">
        <v>0.05</v>
      </c>
      <c r="J37" s="70">
        <v>0</v>
      </c>
      <c r="K37" s="30">
        <f>G37+H37*G37+I37*G37+J37*G37</f>
        <v>772.2</v>
      </c>
      <c r="L37" s="24">
        <f t="shared" si="1"/>
        <v>0.777000777000777</v>
      </c>
      <c r="M37" s="21">
        <v>0</v>
      </c>
      <c r="N37" s="27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>(N37-$N$3)*3600+(P37-$P$3)*60+(R37-$R$3)</f>
        <v>-37800</v>
      </c>
      <c r="U37" s="6">
        <f t="shared" si="2"/>
        <v>0</v>
      </c>
      <c r="V37" s="28">
        <f>U37*L37/(1-M37)</f>
        <v>0</v>
      </c>
    </row>
    <row r="38" spans="2:22" ht="13.5">
      <c r="B38" s="10"/>
      <c r="C38" s="95">
        <f>'ﾚｰﾃｨﾝｸﾞ計算書 (TSF)'!C38</f>
        <v>0</v>
      </c>
      <c r="D38" s="31" t="str">
        <f>'ﾚｰﾃｨﾝｸﾞ計算書 (TSF)'!D38</f>
        <v>GOOD　ＴＩＭＩＮＧ-III</v>
      </c>
      <c r="E38" s="43">
        <v>2092</v>
      </c>
      <c r="F38" s="19" t="str">
        <f>'ﾚｰﾃｨﾝｸﾞ計算書 (TSF)'!F38</f>
        <v>pionior-9(solid3p)P:B</v>
      </c>
      <c r="G38" s="65">
        <f>'ﾚｰﾃｨﾝｸﾞ計算書 (TSF)'!G38</f>
        <v>730</v>
      </c>
      <c r="H38" s="67">
        <v>0.03</v>
      </c>
      <c r="I38" s="7">
        <v>0.05</v>
      </c>
      <c r="J38" s="70">
        <v>0</v>
      </c>
      <c r="K38" s="30">
        <f t="shared" si="0"/>
        <v>788.4</v>
      </c>
      <c r="L38" s="24">
        <f t="shared" si="1"/>
        <v>0.7610350076103501</v>
      </c>
      <c r="M38" s="21">
        <v>0</v>
      </c>
      <c r="N38" s="27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3"/>
        <v>-37800</v>
      </c>
      <c r="U38" s="6">
        <f t="shared" si="2"/>
        <v>0</v>
      </c>
      <c r="V38" s="28">
        <f t="shared" si="4"/>
        <v>0</v>
      </c>
    </row>
    <row r="39" spans="2:22" ht="13.5">
      <c r="B39" s="10"/>
      <c r="C39" s="96">
        <f>'ﾚｰﾃｨﾝｸﾞ計算書 (TSF)'!C39</f>
        <v>0</v>
      </c>
      <c r="D39" s="31" t="str">
        <f>'ﾚｰﾃｨﾝｸﾞ計算書 (TSF)'!D39</f>
        <v>パーバート</v>
      </c>
      <c r="E39" s="42" t="s">
        <v>144</v>
      </c>
      <c r="F39" s="19" t="str">
        <f>'ﾚｰﾃｨﾝｸﾞ計算書 (TSF)'!F39</f>
        <v>tak-29(runner) P:B</v>
      </c>
      <c r="G39" s="65">
        <f>'ﾚｰﾃｨﾝｸﾞ計算書 (TSF)'!G39</f>
        <v>710</v>
      </c>
      <c r="H39" s="67">
        <v>0.05</v>
      </c>
      <c r="I39" s="7">
        <v>0</v>
      </c>
      <c r="J39" s="70">
        <v>0</v>
      </c>
      <c r="K39" s="30">
        <f>G39+H39*G39+I39*G39+J39*G39</f>
        <v>745.5</v>
      </c>
      <c r="L39" s="24">
        <f>600/K39</f>
        <v>0.8048289738430584</v>
      </c>
      <c r="M39" s="37">
        <v>0.03</v>
      </c>
      <c r="N39" s="27">
        <f>'ﾚｰﾃｨﾝｸﾞ計算書 (TSF)'!I39</f>
        <v>0</v>
      </c>
      <c r="O39" s="9" t="s">
        <v>3</v>
      </c>
      <c r="P39" s="8">
        <f>'ﾚｰﾃｨﾝｸﾞ計算書 (TSF)'!K39</f>
        <v>0</v>
      </c>
      <c r="Q39" s="9" t="s">
        <v>4</v>
      </c>
      <c r="R39" s="8">
        <f>'ﾚｰﾃｨﾝｸﾞ計算書 (TSF)'!M39</f>
        <v>0</v>
      </c>
      <c r="S39" s="9" t="s">
        <v>5</v>
      </c>
      <c r="T39" s="8">
        <f>(N39-$N$3)*3600+(P39-$P$3)*60+(R39-$R$3)</f>
        <v>-37800</v>
      </c>
      <c r="U39" s="6">
        <f>IF(T39&gt;0,T39,0)</f>
        <v>0</v>
      </c>
      <c r="V39" s="28">
        <f t="shared" si="4"/>
        <v>0</v>
      </c>
    </row>
    <row r="40" spans="2:22" ht="13.5">
      <c r="B40" s="11"/>
      <c r="C40" s="97">
        <f>'ﾚｰﾃｨﾝｸﾞ計算書 (TSF)'!C40</f>
        <v>0</v>
      </c>
      <c r="D40" s="31" t="str">
        <f>'ﾚｰﾃｨﾝｸﾞ計算書 (TSF)'!D40</f>
        <v>ファルコン</v>
      </c>
      <c r="E40" s="42"/>
      <c r="F40" s="19" t="str">
        <f>'ﾚｰﾃｨﾝｸﾞ計算書 (TSF)'!F40</f>
        <v>Jannu　Selection37</v>
      </c>
      <c r="G40" s="65">
        <f>'ﾚｰﾃｨﾝｸﾞ計算書 (TSF)'!G40</f>
        <v>645</v>
      </c>
      <c r="H40" s="68">
        <v>0.02</v>
      </c>
      <c r="I40" s="13">
        <v>0</v>
      </c>
      <c r="J40" s="71">
        <v>-0.02</v>
      </c>
      <c r="K40" s="29">
        <f>G40+H40*G40+I40*G40+J40*G40</f>
        <v>645</v>
      </c>
      <c r="L40" s="23">
        <f>600/K40</f>
        <v>0.9302325581395349</v>
      </c>
      <c r="M40" s="20">
        <v>0.03</v>
      </c>
      <c r="N40" s="27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-37800</v>
      </c>
      <c r="U40" s="12">
        <f>IF(T40&gt;0,T40,0)</f>
        <v>0</v>
      </c>
      <c r="V40" s="26">
        <f t="shared" si="4"/>
        <v>0</v>
      </c>
    </row>
    <row r="41" spans="2:22" ht="14.25" thickBot="1">
      <c r="B41" s="52"/>
      <c r="C41" s="98">
        <f>'ﾚｰﾃｨﾝｸﾞ計算書 (TSF)'!C41</f>
        <v>0</v>
      </c>
      <c r="D41" s="31" t="str">
        <f>'ﾚｰﾃｨﾝｸﾞ計算書 (TSF)'!D41</f>
        <v>志摩</v>
      </c>
      <c r="E41" s="42"/>
      <c r="F41" s="19" t="str">
        <f>'ﾚｰﾃｨﾝｸﾞ計算書 (TSF)'!F41</f>
        <v>Arpege30</v>
      </c>
      <c r="G41" s="66">
        <f>'ﾚｰﾃｨﾝｸﾞ計算書 (TSF)'!G41</f>
        <v>740</v>
      </c>
      <c r="H41" s="69">
        <v>0.04</v>
      </c>
      <c r="I41" s="54">
        <v>0</v>
      </c>
      <c r="J41" s="72">
        <v>0</v>
      </c>
      <c r="K41" s="55">
        <f>G41+H41*G41+I41*G41+J41*G41</f>
        <v>769.6</v>
      </c>
      <c r="L41" s="56">
        <f>600/K41</f>
        <v>0.7796257796257796</v>
      </c>
      <c r="M41" s="57">
        <v>0</v>
      </c>
      <c r="N41" s="64">
        <f>'ﾚｰﾃｨﾝｸﾞ計算書 (TSF)'!I41</f>
        <v>0</v>
      </c>
      <c r="O41" s="59" t="s">
        <v>72</v>
      </c>
      <c r="P41" s="60">
        <f>'ﾚｰﾃｨﾝｸﾞ計算書 (TSF)'!K41</f>
        <v>0</v>
      </c>
      <c r="Q41" s="59" t="s">
        <v>73</v>
      </c>
      <c r="R41" s="60">
        <f>'ﾚｰﾃｨﾝｸﾞ計算書 (TSF)'!M41</f>
        <v>0</v>
      </c>
      <c r="S41" s="59" t="s">
        <v>74</v>
      </c>
      <c r="T41" s="60">
        <f>(N41-$N$3)*3600+(P41-$P$3)*60+(R41-$R$3)</f>
        <v>-37800</v>
      </c>
      <c r="U41" s="61">
        <f>IF(T41&gt;0,T41,0)</f>
        <v>0</v>
      </c>
      <c r="V41" s="62">
        <f t="shared" si="4"/>
        <v>0</v>
      </c>
    </row>
    <row r="43" spans="2:22" ht="13.5">
      <c r="B43" s="100" t="s">
        <v>64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</row>
    <row r="44" spans="2:22" ht="13.5">
      <c r="B44" s="100" t="s">
        <v>65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2:22" ht="13.5">
      <c r="B45" s="100" t="s">
        <v>66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2:22" ht="13.5">
      <c r="B46" s="100" t="s">
        <v>67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61" ht="13.5">
      <c r="E61" s="51"/>
    </row>
  </sheetData>
  <mergeCells count="8">
    <mergeCell ref="B43:V43"/>
    <mergeCell ref="B44:V44"/>
    <mergeCell ref="B45:V45"/>
    <mergeCell ref="B46:V46"/>
    <mergeCell ref="B2:F2"/>
    <mergeCell ref="G2:L2"/>
    <mergeCell ref="L3:M3"/>
    <mergeCell ref="N4:S4"/>
  </mergeCells>
  <printOptions/>
  <pageMargins left="0.34" right="0.2" top="0.24" bottom="0.29" header="0.15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2008-10-20T14:02:23Z</cp:lastPrinted>
  <dcterms:created xsi:type="dcterms:W3CDTF">2000-04-15T08:28:48Z</dcterms:created>
  <dcterms:modified xsi:type="dcterms:W3CDTF">2008-10-20T14:37:00Z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